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668"/>
  <workbookPr defaultThemeVersion="166925"/>
  <mc:AlternateContent xmlns:mc="http://schemas.openxmlformats.org/markup-compatibility/2006">
    <mc:Choice Requires="x15">
      <x15ac:absPath xmlns:x15ac="http://schemas.microsoft.com/office/spreadsheetml/2010/11/ac" url="C:\Users\kelly.serrano\Downloads\"/>
    </mc:Choice>
  </mc:AlternateContent>
  <bookViews>
    <workbookView xWindow="0" yWindow="0" windowWidth="23730" windowHeight="12180"/>
  </bookViews>
  <sheets>
    <sheet name="SC (2)" sheetId="2" r:id="rId1"/>
  </sheets>
  <definedNames>
    <definedName name="_xlnm.Print_Area" localSheetId="0">'SC (2)'!$A$1:$H$94</definedName>
    <definedName name="_xlnm.Print_Titles" localSheetId="0">'SC (2)'!$1:$14</definedName>
  </definedNames>
  <calcPr calcId="171027"/>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9" i="2" l="1"/>
  <c r="G36" i="2"/>
  <c r="I29" i="2" l="1"/>
  <c r="E29" i="2" s="1"/>
  <c r="I28" i="2" l="1"/>
  <c r="G44" i="2" l="1"/>
  <c r="H44" i="2" s="1"/>
  <c r="D47" i="2" l="1"/>
  <c r="G48" i="2" s="1"/>
  <c r="I47" i="2"/>
  <c r="E28" i="2" l="1"/>
  <c r="H48" i="2" l="1"/>
  <c r="G24" i="2"/>
  <c r="H24" i="2" s="1"/>
  <c r="H36" i="2" l="1"/>
  <c r="H49" i="2" s="1"/>
  <c r="H50" i="2" s="1"/>
</calcChain>
</file>

<file path=xl/comments1.xml><?xml version="1.0" encoding="utf-8"?>
<comments xmlns="http://schemas.openxmlformats.org/spreadsheetml/2006/main">
  <authors>
    <author>ROSALBA GUZMAN GUZMAN</author>
  </authors>
  <commentList>
    <comment ref="A14" authorId="0" shapeId="0">
      <text>
        <r>
          <rPr>
            <b/>
            <sz val="9"/>
            <color indexed="81"/>
            <rFont val="Tahoma"/>
            <family val="2"/>
          </rPr>
          <t>ROSALBA GUZMAN GUZMAN:</t>
        </r>
        <r>
          <rPr>
            <sz val="9"/>
            <color indexed="81"/>
            <rFont val="Tahoma"/>
            <family val="2"/>
          </rPr>
          <t xml:space="preserve">
Este objetivo corresponde al definido para cuando era el área de contratación, por cuanto no se ha actualizado para la Subdirección</t>
        </r>
      </text>
    </comment>
  </commentList>
</comments>
</file>

<file path=xl/sharedStrings.xml><?xml version="1.0" encoding="utf-8"?>
<sst xmlns="http://schemas.openxmlformats.org/spreadsheetml/2006/main" count="86" uniqueCount="81">
  <si>
    <t>9. FIRMA:</t>
  </si>
  <si>
    <t>Indicador Atención Entes de Control Externo</t>
  </si>
  <si>
    <t>Mapa de riesgos</t>
  </si>
  <si>
    <t>5.3. ANALISIS DE RESULTADOS</t>
  </si>
  <si>
    <t>5.1.
INDICADOR</t>
  </si>
  <si>
    <t>5. MEDICION DE RESULTADOS</t>
  </si>
  <si>
    <t>5. COMPROMISOS ASOCIADOS AL CUMPLIMIENTO DEL OBJETIVO INSTITUCIONAL</t>
  </si>
  <si>
    <r>
      <t xml:space="preserve">2. DEPENDENCIA A EVALUAR: </t>
    </r>
    <r>
      <rPr>
        <sz val="10"/>
        <color theme="1"/>
        <rFont val="Arial"/>
        <family val="2"/>
      </rPr>
      <t>Subdirección de Contratación</t>
    </r>
  </si>
  <si>
    <r>
      <t xml:space="preserve">1. ENTIDAD:  </t>
    </r>
    <r>
      <rPr>
        <sz val="10"/>
        <color theme="1"/>
        <rFont val="Arial"/>
        <family val="2"/>
      </rPr>
      <t>Instituto Distrital Recreación y Deporte "IDRD"</t>
    </r>
  </si>
  <si>
    <t>(Circular No. 04. del 27 de septiembre de 2005)</t>
  </si>
  <si>
    <t>OFICINA DE CONTROL INTERNO</t>
  </si>
  <si>
    <t>EVALUACIÓN DE GESTIÓN POR DEPENDENCIAS</t>
  </si>
  <si>
    <t>FORMATO</t>
  </si>
  <si>
    <t>CONSEJO ASESOR DEL GOBIERNO NACIONAL EN MATERIA DE CONTROL INTERNO DE LAS ENTIDADES DEL ORDEN NACIONAL Y TERRITORIAL</t>
  </si>
  <si>
    <t>(No. de contratos con informe de seguimiento de avance del periodo / No. Total de contratos que deben reportarse en el periodo) x 100</t>
  </si>
  <si>
    <t>Oportunidad en la definición de los procesos - inferiores al 10% de la menor cuantía.</t>
  </si>
  <si>
    <t>Oportunidad en la definición de los procesos - Licitación y Concurso.</t>
  </si>
  <si>
    <t>Oportunidad en la definición de los procesos - Selección Abreviada</t>
  </si>
  <si>
    <t>Oportunidad en los actos de apertura</t>
  </si>
  <si>
    <r>
      <t xml:space="preserve">4. PROYECTO DE INVERSIÓN: </t>
    </r>
    <r>
      <rPr>
        <sz val="10"/>
        <color theme="1"/>
        <rFont val="Arial"/>
        <family val="2"/>
      </rPr>
      <t>No es responsable de proyecto de inversión</t>
    </r>
  </si>
  <si>
    <t>5.2. 
RESULTADO  (%)</t>
  </si>
  <si>
    <t xml:space="preserve">5. PLAN OPERATIVO </t>
  </si>
  <si>
    <t>A. CALIFICACION PLAN OPERATIVO</t>
  </si>
  <si>
    <t>5. SISTEMA DE CONTROL INTERNO</t>
  </si>
  <si>
    <t>Auditorias, Evaluaciones y Seguimientos 50%</t>
  </si>
  <si>
    <t>Planes de Mejoramiento Interno 10%</t>
  </si>
  <si>
    <t>Planes de mejoramiento Externo 10%</t>
  </si>
  <si>
    <t>DESCRIPCIÓN</t>
  </si>
  <si>
    <t>INDICADOR</t>
  </si>
  <si>
    <t>RESULTADO  (%)</t>
  </si>
  <si>
    <t>ANALISIS DE RESULTADOS</t>
  </si>
  <si>
    <t>Calificación Mapa de Riesgos</t>
  </si>
  <si>
    <t>Indicadores de Gestión de calidad</t>
  </si>
  <si>
    <t>Calificación Indicadores de Gestión</t>
  </si>
  <si>
    <t>INDICADOR (% DE CUMPLIMIENTO)</t>
  </si>
  <si>
    <t>ANALISIS DE RESULTADO</t>
  </si>
  <si>
    <t>B. CALIFICACION SISTEMA DE CONTROL INTERNO</t>
  </si>
  <si>
    <t xml:space="preserve"> • RIESGO ABS-1: indicador 1304 Expedientes incompletos en las etapas de contratación.</t>
  </si>
  <si>
    <t>• RIESGO ABS-2: indicador 1242 Procesos de contratación con mesas de trabajo realizadas</t>
  </si>
  <si>
    <t>(No. de expedientes incompletos/Total de expedientes revisados en la muestra durante el año)*100</t>
  </si>
  <si>
    <t>Cumplimiento en la publicación de informes de actividades y supervisión de contratos de prestación de servicios personales</t>
  </si>
  <si>
    <t>Durante el año se observa que el objetivo del indicador, se cumplió, teniendo en cuenta que se logro conservar por debajo del 85% los procesos de menor cuantía que consistía en no superar los 10 días hábiles desde la publicación. Los resultados fueron por trimestre 85%, 76%, 87% y 94%. solo uno no lo logro.</t>
  </si>
  <si>
    <t>Durante el año se observa que el objetivo del indicador, se cumplió, teniendo en cuenta que se logro conservar por debajo del 85% los procesos de selección,  que consistía en no superar los 30 días después de la radicación, la apertura de los procesos de selección . Los resultados fueron por trimestre 100%, 100%, 86% y 100%.</t>
  </si>
  <si>
    <t>CALIFICACION TOTAL VIGENCIA 2018 (A + B)</t>
  </si>
  <si>
    <t>}</t>
  </si>
  <si>
    <t xml:space="preserve">Indicador Atención Entes de Control Externo </t>
  </si>
  <si>
    <t>Realizar la actualización de los procedimientos del proceso de Adquisición de Bienes y Servicios</t>
  </si>
  <si>
    <t>Socializar a todos los colaboradores de la Subdirección de Contratación, los procedimientos actualizados del proceso.</t>
  </si>
  <si>
    <t>Elaborar una cartilla didáctica con los aspectos más relevantes para la supervisión de contratos o convenios</t>
  </si>
  <si>
    <t>Socializar la cartilla a las personas que realizan actividades de supervisión.</t>
  </si>
  <si>
    <t>Realizar mesas de trabajo jurídicas con los Abogados de la Subdirección de Contratación, con el propósito de realizar un ejercicio de retroalimentación sobre el desarrollo de la gestión de los procesos de contratación que apoya la Subdirección.</t>
  </si>
  <si>
    <t>N° de procedimientos actualizados</t>
  </si>
  <si>
    <t>N° de socializaciones realizadas</t>
  </si>
  <si>
    <t>Cartilla didáctica elaborada y divulgada</t>
  </si>
  <si>
    <t xml:space="preserve">uipo </t>
  </si>
  <si>
    <t xml:space="preserve">(N°de expedientes contractuales físicos  seleccionados de la muestra de la vigencia 2015, que se encuentren debidamente organizados según la aplicación de la tabla documental / N° total de expedientes contractuales físicos  seleccionados en la muestra de la vigencia de 2015)*100%
</t>
  </si>
  <si>
    <t xml:space="preserve">Se actualizaron los procedimientos: reconstrucción de expedientes contractuales, recibir donaciones, plan anual de adquisiciones, durante el segundo trimestre,   Proyecto del procedimiento de prestación de servicios profesionales Versión 9, y se elaboró el procedimiento de Trámite y ejecución contractual - Versión 1.. La oficina de Planeación manifiesta que "Esta meta presentó una ejecución del 100%." Se presentan evidencias </t>
  </si>
  <si>
    <t>(No. de Procesos en la modalidad "inferiores al 10% de la menor cuantía" adjudicados o declarados desiertos en un tiempo no mayor a 10 días hábiles / No. Total de procesos en la modalidad de "inferiores al 10% de la menor cuantía" tramitados) x 100</t>
  </si>
  <si>
    <t>(No. de Procesos definidos de licitación y concurso de méritos adjudicados o declarados desiertos en un tiempo no mayor a 45 días hábiles / No. Total de procesos de licitación o concurso de méritos tramitados) x 100</t>
  </si>
  <si>
    <t>(Procesos de selección abreviada definidos en un tiempo no mayor a 20 días hábiles + procesos de selección abreviada definidos en un tiempo mayor a 20 días hábiles y menor a 27 días hábiles con registro de justificación para la modificación de su cronograma / Total de procesos de selección abreviada desarrollados) x 100</t>
  </si>
  <si>
    <t>(No. de actos de apertura de procesos de selección expedidos en un tiempo menor o igual a 30 días hábiles después de la radicación / No. Total de actos de apertura expedidos) x 100</t>
  </si>
  <si>
    <t>N° de mesas de trabajo con actas realizadas / N° de mesas de trabajo programadas*100.</t>
  </si>
  <si>
    <t xml:space="preserve"> (No. de procesos que contaron con mesas de trabajo previas a la radicación de la solicitud de contratación / Total de procesos de contratación adelantados en el período a evaluar)*100</t>
  </si>
  <si>
    <r>
      <t xml:space="preserve">3. OBJETIVOS INSTITUCIONALES RELACIONADOS CON LA DEPENDENCIA:  </t>
    </r>
    <r>
      <rPr>
        <sz val="10"/>
        <rFont val="Arial"/>
        <family val="2"/>
      </rPr>
      <t xml:space="preserve">Adelantar el trámite contractual para la adquisición de bienes y servicios requeridos para la gestión del IDRD teniendo en cuenta los requisitos propios de la organización en salud, seguridad y medio ambiente, además del seguimiento de la ejecución contractual hasta su liquidación. </t>
    </r>
  </si>
  <si>
    <r>
      <rPr>
        <i/>
        <sz val="11"/>
        <color theme="1"/>
        <rFont val="Arial"/>
        <family val="2"/>
      </rPr>
      <t>La SC manifiesta que "Mediante Comunidad IDRD, se realizó la socialización de la cartilla, los días 16 de noviembre, 3 y 13 de diciembre de 2018"</t>
    </r>
    <r>
      <rPr>
        <sz val="11"/>
        <color theme="1"/>
        <rFont val="Arial"/>
        <family val="2"/>
      </rPr>
      <t>. La oficina de Planeación manifiesta que "Esta meta presentó una ejecución del 100%." Se presentan evidencias</t>
    </r>
  </si>
  <si>
    <r>
      <rPr>
        <b/>
        <sz val="11"/>
        <color theme="1"/>
        <rFont val="Arial"/>
        <family val="2"/>
      </rPr>
      <t>Controles:</t>
    </r>
    <r>
      <rPr>
        <sz val="11"/>
        <color theme="1"/>
        <rFont val="Arial"/>
        <family val="2"/>
      </rPr>
      <t xml:space="preserve"> "Incumplimiento de requisitos en las solicitudes de contratación radicadas por las dependencias": para determinar el diseño y la efectividad se realiza el análisis de la metodología establecida para el mapa de riesgos, reportada en Isolución, </t>
    </r>
    <r>
      <rPr>
        <b/>
        <sz val="11"/>
        <color theme="1"/>
        <rFont val="Arial"/>
        <family val="2"/>
      </rPr>
      <t xml:space="preserve">El riesgo inherente, su diseño, nace con una calificación: de 25 (extremo) </t>
    </r>
    <r>
      <rPr>
        <sz val="11"/>
        <color theme="1"/>
        <rFont val="Arial"/>
        <family val="2"/>
      </rPr>
      <t xml:space="preserve">producto de un impacto 5 (catastrófico) y posibilidad de ocurrencia de 5 (casi seguro); posteriormente, se implementa el siguiente control "La Subdirectora de Contratación y Subdirectores realizan la revisión y ajuste de la documentación precontractual antes de la radicación en la Subdirección de Contratación de la solicitud para adelantar el proceso de selección." el cual obtiene un puntaje de final de 40, (por debajo de 50); </t>
    </r>
    <r>
      <rPr>
        <b/>
        <sz val="11"/>
        <rFont val="Arial"/>
        <family val="2"/>
      </rPr>
      <t>este riesgo pasa a tener un riesgo residual</t>
    </r>
    <r>
      <rPr>
        <sz val="11"/>
        <color theme="1"/>
        <rFont val="Arial"/>
        <family val="2"/>
      </rPr>
      <t xml:space="preserve"> con las siguientes características: posibilidad de ocurrencia 5 (casi seguro), impacto 5 (catastrófico), por lo tanto una calificación de 25</t>
    </r>
    <r>
      <rPr>
        <b/>
        <sz val="11"/>
        <color theme="1"/>
        <rFont val="Arial"/>
        <family val="2"/>
      </rPr>
      <t xml:space="preserve"> (extremo</t>
    </r>
    <r>
      <rPr>
        <sz val="11"/>
        <color theme="1"/>
        <rFont val="Arial"/>
        <family val="2"/>
      </rPr>
      <t xml:space="preserve">). </t>
    </r>
    <r>
      <rPr>
        <b/>
        <sz val="11"/>
        <color theme="1"/>
        <rFont val="Arial"/>
        <family val="2"/>
      </rPr>
      <t xml:space="preserve">En conclusión no mejora la situación en el mapa de riesgos y por lo tanto continua en zona de riesgo extrema.
Indicador de riesgo: </t>
    </r>
    <r>
      <rPr>
        <sz val="11"/>
        <color theme="1"/>
        <rFont val="Arial"/>
        <family val="2"/>
      </rPr>
      <t xml:space="preserve"> Durante el año se observa que el objetivo del indicador, se cumplió, teniendo en cuenta que se logro conservar por debajo del 100% el No de procesos con mesas de trabajo realizadas con las áreas técnicas previas a la radicación de la solicitud de contratación. Los resultados fueron por trimestre 100%, 100%, 100%. Sin embargo, no se ha realizado medición al indicador durante el primer semestre, se realiza en el tercer trimestre a 43 procesos, pero anexan evidencias de 8 mesas de trabajo.
</t>
    </r>
    <r>
      <rPr>
        <b/>
        <sz val="11"/>
        <color theme="1"/>
        <rFont val="Arial"/>
        <family val="2"/>
      </rPr>
      <t xml:space="preserve">
Acciones de control:  
</t>
    </r>
    <r>
      <rPr>
        <sz val="11"/>
        <color theme="1"/>
        <rFont val="Arial"/>
        <family val="2"/>
      </rPr>
      <t>201635: Formalizar la realización de mesas de trabajo, previas a la solicitud de contratación, con las áreas técnicas responsables de los procesos, mediante la inclusión en los procedimientos de contratación establecidos. Fecha de cierre: 3/09/2018. 100%. Cerrada
201336: Socializar a las áreas técnicas responsables de los procesos, el formato "Lista de verificación de documentos contractuales" , para cada uno de los tipos de contratación que se requiera adelantar por parte de las Subdirecciones, Se cumplió desde el 19/06/2018 y se cerro el 3/09/2018. 100% cerrada</t>
    </r>
  </si>
  <si>
    <r>
      <t xml:space="preserve">Durante el año se observa que el objetivo del indicador, se cumplió, teniendo en cuenta que se logro conservar por debajo del 85% los procesos de </t>
    </r>
    <r>
      <rPr>
        <b/>
        <sz val="11"/>
        <color rgb="FF000000"/>
        <rFont val="Arial"/>
        <family val="2"/>
      </rPr>
      <t>licitación</t>
    </r>
    <r>
      <rPr>
        <sz val="11"/>
        <color rgb="FF000000"/>
        <rFont val="Arial"/>
        <family val="2"/>
      </rPr>
      <t xml:space="preserve"> consistía en no superar los 45 días hábiles desde la publicación. Los resultados fueron por trimestre 0 (no hubo), 100%, 100% y 100%. </t>
    </r>
  </si>
  <si>
    <r>
      <t>La SC manifiesta "</t>
    </r>
    <r>
      <rPr>
        <i/>
        <sz val="11"/>
        <color theme="1"/>
        <rFont val="Arial"/>
        <family val="2"/>
      </rPr>
      <t>En el mes de noviembre, se elaboró la cartilla "ABC de la Supervisión, la cual se encuentra disponible en el aplicativo Isolución</t>
    </r>
    <r>
      <rPr>
        <sz val="11"/>
        <color theme="1"/>
        <rFont val="Arial"/>
        <family val="2"/>
      </rPr>
      <t>". La oficina de Planeación manifiesta que "Esta meta presentó una ejecución del 100%." Se presentan evidencias. A través de correo Comunidad IDRD se socializaron los procedimientos y documentos que fueron actualizados en la vigencia 2018.
Se recomienda para futuras vigencias, revisar la pertinencia de los indicadores formulados con el fin de asegurar que los resultados de la medición están directamente relacionados con la actividad propuesta en el plan.</t>
    </r>
  </si>
  <si>
    <r>
      <t xml:space="preserve">La SC manifiesta que "Mediante Comunidad IDRD, se realizó la socialización de la cartilla, los días 16 de noviembre, 3 y 13 de diciembre de 2018". La oficina de Planeación manifiesta que "Esta meta presentó una ejecución del 100%." </t>
    </r>
    <r>
      <rPr>
        <sz val="11"/>
        <color theme="1"/>
        <rFont val="Arial"/>
        <family val="2"/>
      </rPr>
      <t>Se presentan evidencias. A través de correo Comunidad IDRD se socializó la cartilla mencionada.</t>
    </r>
  </si>
  <si>
    <t xml:space="preserve">Revisado el plan de mejoramiento al cierre de 2018, esta dependencia participó en la ejecución de 68 acciones con la Contraloría de Bogotá, de las cuales 25 se encuentran en término de ejecución para 2019. Las restantes 43 se encuentran en el siguiente estado:
♦ 2 cerradas
♦ 0 incumplidas
♦ 0 inefectivas
♦ 41 abiertas vencidas en el 2018
Teniendo en cuenta el seguimiento realizado por la OCI durante la vigencia 2018, se consideran cumplidas las 41 acciones abiertas pendientes de calificación por parte de la Contraloría de Bogotá. </t>
  </si>
  <si>
    <r>
      <rPr>
        <b/>
        <sz val="11"/>
        <color theme="1"/>
        <rFont val="Arial"/>
        <family val="2"/>
      </rPr>
      <t xml:space="preserve">Controles: 
El riesgo ABS 1: </t>
    </r>
    <r>
      <rPr>
        <sz val="11"/>
        <color theme="1"/>
        <rFont val="Arial"/>
        <family val="2"/>
      </rPr>
      <t xml:space="preserve">"Desactualización de expedientes físicos y virtuales en las etapas contractual y pos contractual" para determinar el diseño y la efectividad se realiza el análisis de la metodología establecida para el mapa de riesgos, reportada en Isolución, </t>
    </r>
    <r>
      <rPr>
        <b/>
        <sz val="11"/>
        <color theme="1"/>
        <rFont val="Arial"/>
        <family val="2"/>
      </rPr>
      <t xml:space="preserve">el riesgo inherente, su diseño, </t>
    </r>
    <r>
      <rPr>
        <sz val="11"/>
        <color theme="1"/>
        <rFont val="Arial"/>
        <family val="2"/>
      </rPr>
      <t xml:space="preserve">nace con las siguientes características: una calificación: de 12, producto de un impacto 4 (mayor) y posibilidad de ocurrencia de 3 (casi seguro); </t>
    </r>
    <r>
      <rPr>
        <b/>
        <sz val="11"/>
        <color theme="1"/>
        <rFont val="Arial"/>
        <family val="2"/>
      </rPr>
      <t>evaluación</t>
    </r>
    <r>
      <rPr>
        <sz val="11"/>
        <color theme="1"/>
        <rFont val="Arial"/>
        <family val="2"/>
      </rPr>
      <t xml:space="preserve"> </t>
    </r>
    <r>
      <rPr>
        <b/>
        <sz val="11"/>
        <color theme="1"/>
        <rFont val="Arial"/>
        <family val="2"/>
      </rPr>
      <t>(extremo);</t>
    </r>
    <r>
      <rPr>
        <sz val="11"/>
        <color theme="1"/>
        <rFont val="Arial"/>
        <family val="2"/>
      </rPr>
      <t xml:space="preserve"> posteriormente se implementan 3 controles, los cuales se calificaron en promedio con el 47%, esta por debajo del 50%, </t>
    </r>
    <r>
      <rPr>
        <b/>
        <sz val="11"/>
        <color theme="1"/>
        <rFont val="Arial"/>
        <family val="2"/>
      </rPr>
      <t>ubicándose en un riesgo residual del 12 (extremo</t>
    </r>
    <r>
      <rPr>
        <sz val="11"/>
        <color theme="1"/>
        <rFont val="Arial"/>
        <family val="2"/>
      </rPr>
      <t>) producto de una probabilidad de ocurrencia 3 (posible) y un impacto de 4 (mayor),  En conclusión, se continua en la zona de</t>
    </r>
    <r>
      <rPr>
        <b/>
        <sz val="11"/>
        <color theme="1"/>
        <rFont val="Arial"/>
        <family val="2"/>
      </rPr>
      <t xml:space="preserve"> riesgo extrema</t>
    </r>
    <r>
      <rPr>
        <sz val="11"/>
        <color theme="1"/>
        <rFont val="Arial"/>
        <family val="2"/>
      </rPr>
      <t xml:space="preserve">.
</t>
    </r>
    <r>
      <rPr>
        <b/>
        <sz val="11"/>
        <color theme="1"/>
        <rFont val="Arial"/>
        <family val="2"/>
      </rPr>
      <t>Indicador de riesgo</t>
    </r>
    <r>
      <rPr>
        <sz val="11"/>
        <color theme="1"/>
        <rFont val="Arial"/>
        <family val="2"/>
      </rPr>
      <t xml:space="preserve">: Durante el año se observa que el objetivo del indicador, se cumplió, teniendo en cuenta que se logro conservar por debajo del 100% de expedientes completos, medido con una muestra contractual. Los resultados fueron por trimestre 100%, 100%, 100%.
</t>
    </r>
    <r>
      <rPr>
        <b/>
        <sz val="11"/>
        <color theme="1"/>
        <rFont val="Arial"/>
        <family val="2"/>
      </rPr>
      <t xml:space="preserve">Acciones del riesgo: 
</t>
    </r>
    <r>
      <rPr>
        <sz val="11"/>
        <color theme="1"/>
        <rFont val="Arial"/>
        <family val="2"/>
      </rPr>
      <t>20</t>
    </r>
    <r>
      <rPr>
        <sz val="11"/>
        <rFont val="Arial"/>
        <family val="2"/>
      </rPr>
      <t>1632: Actualizar Manual de Contratación y formular manual de supervisión que incorpore su respectivo procedimiento, el plazo de ejecución era: 30/05/2018, porcentaje de cumplimiento 100%.</t>
    </r>
    <r>
      <rPr>
        <sz val="11"/>
        <color theme="1"/>
        <rFont val="Arial"/>
        <family val="2"/>
      </rPr>
      <t xml:space="preserve">
Se da como cumplida la acción teniendo en cruenta que la SC manifiesta que "Mediante resolución 783 del 9 de noviembre de 2018, se adoptó el manual unificado de contratación, supervisión e interventoría...". se anexa soporte.
201633: Socializar el manual de contratación y manual de supervisión. Fecha de Compromiso: 30/09/2018. </t>
    </r>
    <r>
      <rPr>
        <sz val="11"/>
        <rFont val="Arial"/>
        <family val="2"/>
      </rPr>
      <t>Avance 100%
Se da como cumplida la acción teniendo en cuenta que la SC manifiesta que "Mediante correo electrónico masivo del 19 de diciembre de 2018, se socializó por comunidad IDRD el Manual Unificado de Contratación, Supervisión e Interventoría. La evidencia se adjuntó en el reporte del 31 de diciembre de 2018", la OCI verifica el soporte y se confirma.
201634: Realizar la verificación de la documentación de los expedientes físicos y electrónicos, al 10% de los expedientes generados en cada trimestre. Fecha de Compromiso: 31/12/2018. Avance 100%</t>
    </r>
    <r>
      <rPr>
        <sz val="11"/>
        <color theme="1"/>
        <rFont val="Arial"/>
        <family val="2"/>
      </rPr>
      <t xml:space="preserve">
La SC manifiesta el 11 de octubre de 2018 que "En el mes de septiembre se realizaron los seguimientos aleatorios a los expedientes, correspondiente a los tres trimestres de la vigencia 2018. Tomándose como referencia los contratos de prestación de servicios profesionales. Se adjuntan los informes de seguimiento." y el 15 de enero de 2019  "Para el mes de diciembre, se realizó el seguimiento a 27 contratos de un total de 265 suscritos en los meses de septiembre, octubre y noviembre de 2018. Estos contratos se encuentran en proceso de organización por parte del área de gestión documental. Se anexa Matriz de seguimiento",  por lo tanto se da como cumplida la acción dentro de los términos.</t>
    </r>
  </si>
  <si>
    <t>Durante el año se observa que el objetivo del indicador, no se cumplió, teniendo en cuenta que no se logró conservar por debajo de la meta 95% (para la primera medición) y 85%(para las otras mediciones) los procesos de selección abreviada, que consistía en no superar los 25 días hábiles desde la publicación. Los resultados fueron por trimestre 92%/95%, 0 (no hubo), 100%/85%, 83%/85% y 69%/85%. solo uno lo logro.</t>
  </si>
  <si>
    <t>Esta dependencia atendió de forma exclusiva y/o compartida 108 solicitudes de las cuales 101 se contestaron oportunamente y 7 de manera extemporánea</t>
  </si>
  <si>
    <r>
      <t xml:space="preserve">6. EVALUACION DE LA OFICINA DE CONTROL INTERNO A LOS COMPROMISOS DE LA DEPENDENCIA:
</t>
    </r>
    <r>
      <rPr>
        <sz val="11"/>
        <color theme="1"/>
        <rFont val="Arial"/>
        <family val="2"/>
      </rPr>
      <t xml:space="preserve">Teniendo en cuenta los resultados anteriores, la Oficina de Control Interno concluye que esta Dependencia de apoyo realizó una gestión </t>
    </r>
    <r>
      <rPr>
        <b/>
        <sz val="11"/>
        <color theme="1"/>
        <rFont val="Arial"/>
        <family val="2"/>
      </rPr>
      <t>DESTACADA</t>
    </r>
    <r>
      <rPr>
        <sz val="11"/>
        <color theme="1"/>
        <rFont val="Arial"/>
        <family val="2"/>
      </rPr>
      <t xml:space="preserve"> durante 2018; presentando una mejora importante en su gestión, al pasar de una calificación de 72,9% que la ubicó en 2017 en un nivel Satisfactorio, al 93,6% para 2018. 
La gestión de esta Dependencia presentó algunas debilidades que influyeron en ciertas actividades principalmente por que no se entregaron las actas del Comité de Contratación al equipo auditor de la evaluación al proceso de adquisición de bienes y servicios, generando limitaciones a la evaluación, las cuales se solicitaron con los memorandos 631503 del 8 de octubre y 735603 del 27 de noviembre de 2018. Los riegos ABS 1 y 2 fueron planteados con riesgo extremo y se identificaron controles que no permitieron que el riesgo residual mejorara su posición por cuanto presentan fallas de diseño. En cuanto a los indicadores de calidad, no se logro mantener por debajo del 85% los procesos de selección abreviada, que consistía en no superar los 25 días hábiles desde la publicación, Por último, se contestaron de manera extemporánea el 6,5% (7 oficios) de los requerimientos de los Entes de Control Externo, lo que genera un indicador del 93,5% cifra que desmejoró en 3 puntos y medio al compararla con la del 2017 (97%) . 
</t>
    </r>
    <r>
      <rPr>
        <sz val="11"/>
        <rFont val="Arial"/>
        <family val="2"/>
      </rPr>
      <t xml:space="preserve">En relación con la distribución de funcionarios de carrera administrativa, se logró establecer que esta dependencia cuenta con 8 empleados, cuya incidencia en la toma de decisiones sobre la gestión de la dependencia para 2018 fue la siguiente:
Incidencia directa: 1 profesionales
Incidencia indirecta: 2 técnicos y 5 asistenciales.
</t>
    </r>
    <r>
      <rPr>
        <sz val="11"/>
        <color rgb="FFFF0000"/>
        <rFont val="Arial"/>
        <family val="2"/>
      </rPr>
      <t xml:space="preserve">
</t>
    </r>
    <r>
      <rPr>
        <sz val="11"/>
        <rFont val="Arial"/>
        <family val="2"/>
      </rPr>
      <t>Lo anterior, con el fin de brindar información relevante para la calificación del 10% de la evaluación del desempeño laboral de dichos funcionarios, en virtud de lo dispuesto por el Acuerdo 565 de 2016 de la Comisión Nacional del Servicio Civil y la Resolución 114 de 2017 del IDRD.</t>
    </r>
  </si>
  <si>
    <r>
      <t xml:space="preserve">7. RECOMENDACIONES DE MEJORAMIENTO DE LA OFICINA DE CONTROL INTERNO:
</t>
    </r>
    <r>
      <rPr>
        <sz val="11"/>
        <color theme="1"/>
        <rFont val="Arial"/>
        <family val="2"/>
      </rPr>
      <t>♦ Con relación al Plan Operativo se recomienda para futuras vigencias, revisar la pertinencia de los indicadores formulados con el fin de asegurar que los resultados de la medición están directamente relacionados con la actividad propuesta en el plan.
♦ Con relación al Mapa de Riesgos se sugiere revisar las zonas en que se encuentran actualmente a fin de determinar si es necesario rediseñarlos de acuerdo con el análisis efectuado, teniendo en cuenta que se continúa con los riesgos en la zona extrema. Al respecto es importante aplicar los nuevos lineamientos impartidos por el Departamento Administrativo de la Función Pública, relacionados con el diseño de controles para los riesgos.
♦ En cuanto a los indicadores de gestión de calidad, se recomienda evaluar las causas por las cuales no permitieron lograr las metas propuestas, además de revisar cuales indicadores no le generan valor a la dependencia.
♦ Se recomienda revisar las razones que conllevaron al incremento de los requerimientos atendidos extemporáneamente con relación a los del año anterior y tomar pertinentes medidas al respecto.
♦ Finalmente, se sugiere acudir a la Oficina Asesora de Planeación y a la Oficina de Control Interno con el fin de llevar a cabo un plan de trabajo que contribuya a que la Subdirección mejore los resultados obtenidos, especialmente en materia de administración de riesgos e indicadores de gestión de calidad.</t>
    </r>
  </si>
  <si>
    <r>
      <t xml:space="preserve">8. FECHA: </t>
    </r>
    <r>
      <rPr>
        <sz val="10"/>
        <color theme="1"/>
        <rFont val="Arial"/>
        <family val="2"/>
      </rPr>
      <t>31 de enero de 2019</t>
    </r>
  </si>
  <si>
    <r>
      <rPr>
        <i/>
        <sz val="11"/>
        <color theme="1"/>
        <rFont val="Arial"/>
        <family val="2"/>
      </rPr>
      <t>La SC manifiesta que "El 24 de octubre y el 28 de noviembre de 2018, se realizaron las dos mesas de trabajo programadas para el trimestre"</t>
    </r>
    <r>
      <rPr>
        <sz val="11"/>
        <color theme="1"/>
        <rFont val="Arial"/>
        <family val="2"/>
      </rPr>
      <t>. La oficina de Planeación manifiesta que "Esta meta presentó una ejecución del 100%." Se presentan evidencias. De acuerdo con la información reportada en el plan, las mesas de trabajo se realizaron de forma periódica durante la vigencia 2018</t>
    </r>
  </si>
  <si>
    <r>
      <rPr>
        <b/>
        <sz val="11"/>
        <rFont val="Arial"/>
        <family val="2"/>
      </rPr>
      <t xml:space="preserve">Durante el 2018 a la Subdirección de Contratación se le realizaron los siguientes controles: 
Evaluaciones y seguimientos: </t>
    </r>
    <r>
      <rPr>
        <sz val="11"/>
        <rFont val="Arial"/>
        <family val="2"/>
      </rPr>
      <t>Se realizó</t>
    </r>
    <r>
      <rPr>
        <b/>
        <sz val="11"/>
        <rFont val="Arial"/>
        <family val="2"/>
      </rPr>
      <t xml:space="preserve"> </t>
    </r>
    <r>
      <rPr>
        <sz val="11"/>
        <rFont val="Arial"/>
        <family val="2"/>
      </rPr>
      <t xml:space="preserve">seguimiento a los instrumentos de gestión con corte a marzo, junio, septiembre y diciembre. Al área se le solicitó información la cual fue suministrada oportunamente, en forma clara, que tuvo que ver con planes de mejoramiento, interno y externo, indicadores de riesgo y calidad.
</t>
    </r>
    <r>
      <rPr>
        <b/>
        <sz val="11"/>
        <rFont val="Arial"/>
        <family val="2"/>
      </rPr>
      <t xml:space="preserve">Auditoría Internas: </t>
    </r>
    <r>
      <rPr>
        <sz val="11"/>
        <rFont val="Arial"/>
        <family val="2"/>
      </rPr>
      <t>se realizaron auditorias al decreto 371 de 2010 y al proceso de Adquisición de Bienes y Servicios. Se considera que la información solicitada a esta dependencia fue atendida oportunamente y en los términos solicitados, con excepción del requerimiento hechos con los radicados 631503 del 8 de octubre y 735603 del 27 de noviembre de 2018 relacionados con las Actas de Contratación, de los cuales no se obtuvo respuesta, lo que generó que no se pudiera realizar la respectiva verificación. Por lo tanto, se pondera este ítem con 40%.</t>
    </r>
  </si>
  <si>
    <t>Según Isolucion está Dependencia tuvo a cargo en 2018, 5 hallazgos, oportunidades de mejora o no conformidades abiertas, de las cuales 3 se encuentran en término de ejecución para 2018 (201673 - 493 - 486 - 494 -261676) y 2 tiene plazo de finalización hasta enero de 2019. El comportamiento de estas acciones es el siguiente:
♦ 3 cerradas (486 - 494 y 201676)
♦ 2 abiertas: 1 en ejecución (493 y 201673) y 1 vencida (486).
Acción 493: La Subdirección de Contratación - SC manifiesta que el "para el mes octubre, se remitieron los procedimientos: "Tramite y ejecución contractual" versión 1 y "Prestación de Servicios Profesionales y de Apoyo a la gestión" versión 9 a la Oficina Asesora de Planeación para su correspondiente revisión, se adjunta el correo electrónico enviando los documentos." esta acción se vence el 31 de enero de 2019. Se encuentra en ejecución pendiente de terminación.
Acción 201673: La SC en el tercer trimestre manifestó "Debido a la alta carga de proceso de selección que se están adelantando durante el mes de septiembre, especialmente relacionados con la contratación de obras, no se realizaron mesas de trabajo para abordar esta acción. Se programaran para el cuatro trimestre del presente año". Sin embargo, no se evidencia seguimiento para el cuarto trimestre del año 2018, esta acción se vence el 31 de enero de 2019. Se encuentra en ejecución pendiente de terminación.
Acción 486: Se da por cumplida la acción teniendo en cuenta que se ha elaborado el plan de trabajo, para organizar información del archivo. Igual se recomienda seguir dando cumplimiento a los planes de acción establecidos, para terminar de actualizar el archivo..
De acuerdo con el cumplimiento de esta última, este ítem se le una ponderación del 10%.</t>
  </si>
  <si>
    <t>En el último trimestre se ha cumplido con el indicador de publicación de informes en Secop 2, al 100%.  Sin embargo, se evidencia que durante el mes de marzo de 2018 no se realizaron publicaciones y en los siguientes 4 meses no se logra el 100%, se llega al 93%, 83%, 84% y 89%; en septiembre se llega al 104% y entre octubre y diciembre se llega al 100%. se da el cumplimiento porque se logra estabilizar la publicación de informes. pero se recomienda publicar los informes rezagados de  principio de año.</t>
  </si>
  <si>
    <r>
      <rPr>
        <b/>
        <sz val="10"/>
        <rFont val="Arial"/>
        <family val="2"/>
      </rPr>
      <t xml:space="preserve">
ROSALBA GUZMAN GUZMAN</t>
    </r>
    <r>
      <rPr>
        <sz val="10"/>
        <rFont val="Arial"/>
        <family val="2"/>
      </rPr>
      <t xml:space="preserve">
Jefe Oficina de Control Interno
Este documento (para efecto de publicación) es una copia del original, el cual reposa en la Oficina de Control Interno y obra con las firmas correspondientes; puede ser solicitado en la Oficina de Control Interno del IDRD. 
ORFEO – Rad 053303 del 31/01/2019.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</si>
</sst>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22" x14ac:knownFonts="1">
    <font>
      <sz val="11"/>
      <color theme="1"/>
      <name val="Calibri"/>
      <family val="2"/>
      <scheme val="minor"/>
    </font>
    <font>
      <sz val="10"/>
      <color theme="1"/>
      <name val="Arial"/>
      <family val="2"/>
    </font>
    <font>
      <b/>
      <sz val="10"/>
      <color theme="1"/>
      <name val="Arial"/>
      <family val="2"/>
    </font>
    <font>
      <b/>
      <sz val="10"/>
      <name val="Arial"/>
      <family val="2"/>
    </font>
    <font>
      <sz val="10"/>
      <name val="Arial"/>
      <family val="2"/>
    </font>
    <font>
      <b/>
      <u/>
      <sz val="10"/>
      <color theme="1"/>
      <name val="Arial"/>
      <family val="2"/>
    </font>
    <font>
      <b/>
      <sz val="9"/>
      <color indexed="81"/>
      <name val="Tahoma"/>
      <family val="2"/>
    </font>
    <font>
      <sz val="9"/>
      <color indexed="81"/>
      <name val="Tahoma"/>
      <family val="2"/>
    </font>
    <font>
      <sz val="11"/>
      <color theme="1"/>
      <name val="Calibri"/>
      <family val="2"/>
      <scheme val="minor"/>
    </font>
    <font>
      <sz val="11"/>
      <color theme="1"/>
      <name val="Arial"/>
      <family val="2"/>
    </font>
    <font>
      <sz val="11"/>
      <name val="Arial"/>
      <family val="2"/>
    </font>
    <font>
      <sz val="11"/>
      <color rgb="FFFF0000"/>
      <name val="Arial"/>
      <family val="2"/>
    </font>
    <font>
      <i/>
      <sz val="11"/>
      <color theme="1"/>
      <name val="Arial"/>
      <family val="2"/>
    </font>
    <font>
      <sz val="11"/>
      <color indexed="8"/>
      <name val="Arial"/>
      <family val="2"/>
    </font>
    <font>
      <b/>
      <sz val="11"/>
      <color theme="1"/>
      <name val="Arial"/>
      <family val="2"/>
    </font>
    <font>
      <b/>
      <sz val="11"/>
      <color theme="9" tint="0.59999389629810485"/>
      <name val="Arial"/>
      <family val="2"/>
    </font>
    <font>
      <b/>
      <sz val="11"/>
      <name val="Arial"/>
      <family val="2"/>
    </font>
    <font>
      <sz val="11"/>
      <color theme="0"/>
      <name val="Arial"/>
      <family val="2"/>
    </font>
    <font>
      <sz val="11"/>
      <color rgb="FF000000"/>
      <name val="Arial"/>
      <family val="2"/>
    </font>
    <font>
      <b/>
      <sz val="11"/>
      <color rgb="FF000000"/>
      <name val="Arial"/>
      <family val="2"/>
    </font>
    <font>
      <sz val="11"/>
      <color theme="4" tint="0.39997558519241921"/>
      <name val="Arial"/>
      <family val="2"/>
    </font>
    <font>
      <b/>
      <sz val="15"/>
      <color theme="1"/>
      <name val="Arial"/>
      <family val="2"/>
    </font>
  </fonts>
  <fills count="8">
    <fill>
      <patternFill patternType="none"/>
    </fill>
    <fill>
      <patternFill patternType="gray125"/>
    </fill>
    <fill>
      <patternFill patternType="solid">
        <fgColor theme="0"/>
        <bgColor indexed="64"/>
      </patternFill>
    </fill>
    <fill>
      <patternFill patternType="solid">
        <fgColor indexed="9"/>
        <bgColor indexed="26"/>
      </patternFill>
    </fill>
    <fill>
      <patternFill patternType="solid">
        <fgColor theme="5" tint="0.59999389629810485"/>
        <bgColor indexed="64"/>
      </patternFill>
    </fill>
    <fill>
      <patternFill patternType="solid">
        <fgColor theme="9" tint="0.59999389629810485"/>
        <bgColor indexed="64"/>
      </patternFill>
    </fill>
    <fill>
      <patternFill patternType="solid">
        <fgColor rgb="FFFFFFFF"/>
        <bgColor indexed="64"/>
      </patternFill>
    </fill>
    <fill>
      <patternFill patternType="solid">
        <fgColor theme="4" tint="0.399975585192419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9" fontId="8" fillId="0" borderId="0" applyFont="0" applyFill="0" applyBorder="0" applyAlignment="0" applyProtection="0"/>
  </cellStyleXfs>
  <cellXfs count="122">
    <xf numFmtId="0" fontId="0" fillId="0" borderId="0" xfId="0"/>
    <xf numFmtId="0" fontId="1" fillId="0" borderId="0" xfId="0" applyFont="1" applyAlignment="1">
      <alignment vertical="center" wrapText="1"/>
    </xf>
    <xf numFmtId="0" fontId="1" fillId="2" borderId="0" xfId="0" applyFont="1" applyFill="1" applyAlignment="1">
      <alignment vertical="center" wrapText="1"/>
    </xf>
    <xf numFmtId="0" fontId="1" fillId="2" borderId="0" xfId="0" applyFont="1" applyFill="1" applyAlignment="1">
      <alignment horizontal="center" vertical="center" wrapText="1"/>
    </xf>
    <xf numFmtId="0" fontId="1" fillId="0" borderId="0" xfId="0" applyFont="1" applyBorder="1" applyAlignment="1">
      <alignment vertical="center" wrapText="1"/>
    </xf>
    <xf numFmtId="0" fontId="1" fillId="2" borderId="0" xfId="0" applyFont="1" applyFill="1" applyBorder="1" applyAlignment="1">
      <alignment vertical="center" wrapText="1"/>
    </xf>
    <xf numFmtId="0" fontId="1" fillId="0" borderId="0" xfId="0" applyFont="1" applyFill="1" applyAlignment="1">
      <alignment vertical="center" wrapText="1"/>
    </xf>
    <xf numFmtId="9" fontId="1" fillId="2" borderId="0" xfId="0" applyNumberFormat="1" applyFont="1" applyFill="1" applyAlignment="1">
      <alignment vertical="center" wrapText="1"/>
    </xf>
    <xf numFmtId="10" fontId="1" fillId="2" borderId="0" xfId="1" applyNumberFormat="1" applyFont="1" applyFill="1" applyAlignment="1">
      <alignment vertical="center" wrapText="1"/>
    </xf>
    <xf numFmtId="164" fontId="1" fillId="2" borderId="0" xfId="0" applyNumberFormat="1" applyFont="1" applyFill="1" applyAlignment="1">
      <alignment vertical="center" wrapText="1"/>
    </xf>
    <xf numFmtId="0" fontId="1" fillId="0" borderId="0" xfId="1" applyNumberFormat="1" applyFont="1" applyBorder="1" applyAlignment="1">
      <alignment vertical="center" wrapText="1"/>
    </xf>
    <xf numFmtId="0" fontId="1" fillId="2" borderId="0" xfId="1" applyNumberFormat="1" applyFont="1" applyFill="1" applyAlignment="1">
      <alignment vertical="center" wrapText="1"/>
    </xf>
    <xf numFmtId="165" fontId="1" fillId="2" borderId="0" xfId="0" applyNumberFormat="1" applyFont="1" applyFill="1" applyAlignment="1">
      <alignment vertical="center" wrapText="1"/>
    </xf>
    <xf numFmtId="9" fontId="1" fillId="0" borderId="0" xfId="1" applyNumberFormat="1" applyFont="1" applyBorder="1" applyAlignment="1">
      <alignment vertical="center" wrapText="1"/>
    </xf>
    <xf numFmtId="10" fontId="1" fillId="0" borderId="0" xfId="1" applyNumberFormat="1" applyFont="1" applyBorder="1" applyAlignment="1">
      <alignment vertical="center" wrapText="1"/>
    </xf>
    <xf numFmtId="9" fontId="1" fillId="0" borderId="0" xfId="0" applyNumberFormat="1" applyFont="1" applyBorder="1" applyAlignment="1">
      <alignment vertical="center" wrapText="1"/>
    </xf>
    <xf numFmtId="0" fontId="2" fillId="0" borderId="1" xfId="0" applyFont="1" applyBorder="1" applyAlignment="1">
      <alignment horizontal="center" vertical="center" wrapText="1"/>
    </xf>
    <xf numFmtId="0" fontId="10" fillId="3" borderId="6" xfId="0" applyFont="1" applyFill="1" applyBorder="1" applyAlignment="1" applyProtection="1">
      <alignment horizontal="justify" vertical="center" wrapText="1"/>
    </xf>
    <xf numFmtId="9" fontId="9" fillId="0" borderId="1" xfId="0" applyNumberFormat="1" applyFont="1" applyBorder="1" applyAlignment="1">
      <alignment horizontal="center" vertical="center" wrapText="1"/>
    </xf>
    <xf numFmtId="0" fontId="10" fillId="3" borderId="5" xfId="0" applyFont="1" applyFill="1" applyBorder="1" applyAlignment="1" applyProtection="1">
      <alignment horizontal="justify" vertical="center" wrapText="1"/>
    </xf>
    <xf numFmtId="0" fontId="10" fillId="3" borderId="1" xfId="0" applyFont="1" applyFill="1" applyBorder="1" applyAlignment="1" applyProtection="1">
      <alignment horizontal="justify" vertical="center" wrapText="1"/>
    </xf>
    <xf numFmtId="9" fontId="13" fillId="3" borderId="1" xfId="0" applyNumberFormat="1" applyFont="1" applyFill="1" applyBorder="1" applyAlignment="1" applyProtection="1">
      <alignment horizontal="justify" vertical="center" wrapText="1"/>
    </xf>
    <xf numFmtId="10" fontId="15" fillId="5" borderId="2" xfId="1" applyNumberFormat="1" applyFont="1" applyFill="1" applyBorder="1" applyAlignment="1">
      <alignment vertical="center" wrapText="1"/>
    </xf>
    <xf numFmtId="9" fontId="14" fillId="5" borderId="1" xfId="1" applyNumberFormat="1" applyFont="1" applyFill="1" applyBorder="1" applyAlignment="1">
      <alignment vertical="center" wrapText="1"/>
    </xf>
    <xf numFmtId="164" fontId="9" fillId="0" borderId="1" xfId="0" applyNumberFormat="1" applyFont="1" applyBorder="1" applyAlignment="1">
      <alignment horizontal="center" vertical="center" wrapText="1"/>
    </xf>
    <xf numFmtId="9" fontId="17" fillId="0" borderId="3" xfId="0" applyNumberFormat="1" applyFont="1" applyFill="1" applyBorder="1" applyAlignment="1">
      <alignment vertical="center" wrapText="1"/>
    </xf>
    <xf numFmtId="9" fontId="9" fillId="0" borderId="2" xfId="0" applyNumberFormat="1" applyFont="1" applyFill="1" applyBorder="1" applyAlignment="1">
      <alignment vertical="center" wrapText="1"/>
    </xf>
    <xf numFmtId="164" fontId="14" fillId="0" borderId="2" xfId="0" applyNumberFormat="1" applyFont="1" applyFill="1" applyBorder="1" applyAlignment="1">
      <alignment vertical="center" wrapText="1"/>
    </xf>
    <xf numFmtId="0" fontId="14" fillId="0" borderId="1" xfId="0" applyFont="1" applyBorder="1" applyAlignment="1">
      <alignment horizontal="center" vertical="center" wrapText="1"/>
    </xf>
    <xf numFmtId="9" fontId="14" fillId="0" borderId="1" xfId="0" applyNumberFormat="1" applyFont="1" applyFill="1" applyBorder="1" applyAlignment="1">
      <alignment vertical="center" wrapText="1"/>
    </xf>
    <xf numFmtId="0" fontId="9" fillId="2" borderId="1" xfId="0" applyFont="1" applyFill="1" applyBorder="1" applyAlignment="1">
      <alignment horizontal="center" vertical="center" wrapText="1"/>
    </xf>
    <xf numFmtId="9" fontId="9" fillId="2" borderId="1" xfId="1" applyFont="1" applyFill="1" applyBorder="1" applyAlignment="1">
      <alignment horizontal="center" vertical="center" wrapText="1"/>
    </xf>
    <xf numFmtId="0" fontId="9" fillId="2" borderId="1" xfId="0" applyFont="1" applyFill="1" applyBorder="1" applyAlignment="1">
      <alignment horizontal="justify" vertical="center" wrapText="1"/>
    </xf>
    <xf numFmtId="164" fontId="9" fillId="7" borderId="1" xfId="1" applyNumberFormat="1" applyFont="1" applyFill="1" applyBorder="1" applyAlignment="1">
      <alignment vertical="center" wrapText="1"/>
    </xf>
    <xf numFmtId="164" fontId="9" fillId="5" borderId="1" xfId="0" applyNumberFormat="1" applyFont="1" applyFill="1" applyBorder="1" applyAlignment="1">
      <alignment horizontal="right" vertical="center" wrapText="1"/>
    </xf>
    <xf numFmtId="9" fontId="9" fillId="7" borderId="1" xfId="1" applyNumberFormat="1" applyFont="1" applyFill="1" applyBorder="1" applyAlignment="1">
      <alignment vertical="center" wrapText="1"/>
    </xf>
    <xf numFmtId="9" fontId="20" fillId="7" borderId="2" xfId="0" applyNumberFormat="1" applyFont="1" applyFill="1" applyBorder="1" applyAlignment="1">
      <alignment vertical="center" wrapText="1"/>
    </xf>
    <xf numFmtId="164" fontId="15" fillId="5" borderId="2" xfId="0" applyNumberFormat="1" applyFont="1" applyFill="1" applyBorder="1" applyAlignment="1">
      <alignment horizontal="right" vertical="center" wrapText="1"/>
    </xf>
    <xf numFmtId="164" fontId="21" fillId="4" borderId="1" xfId="0" applyNumberFormat="1" applyFont="1" applyFill="1" applyBorder="1" applyAlignment="1">
      <alignment horizontal="righ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9" fillId="7" borderId="4" xfId="0" applyFont="1" applyFill="1" applyBorder="1" applyAlignment="1">
      <alignment horizontal="left" vertical="center" wrapText="1"/>
    </xf>
    <xf numFmtId="0" fontId="9" fillId="7" borderId="3" xfId="0" applyFont="1" applyFill="1" applyBorder="1" applyAlignment="1">
      <alignment horizontal="left" vertical="center" wrapText="1"/>
    </xf>
    <xf numFmtId="0" fontId="14" fillId="5" borderId="4" xfId="0" applyFont="1" applyFill="1" applyBorder="1" applyAlignment="1">
      <alignment horizontal="left" vertical="center" wrapText="1"/>
    </xf>
    <xf numFmtId="0" fontId="14" fillId="5" borderId="3" xfId="0" applyFont="1" applyFill="1" applyBorder="1" applyAlignment="1">
      <alignment horizontal="left" vertical="center" wrapText="1"/>
    </xf>
    <xf numFmtId="0" fontId="14" fillId="4" borderId="4" xfId="0" applyFont="1" applyFill="1" applyBorder="1" applyAlignment="1">
      <alignment horizontal="right" vertical="center" wrapText="1"/>
    </xf>
    <xf numFmtId="0" fontId="14" fillId="4" borderId="3" xfId="0" applyFont="1" applyFill="1" applyBorder="1" applyAlignment="1">
      <alignment horizontal="right" vertical="center" wrapText="1"/>
    </xf>
    <xf numFmtId="0" fontId="14" fillId="4" borderId="2" xfId="0" applyFont="1" applyFill="1" applyBorder="1" applyAlignment="1">
      <alignment horizontal="right" vertical="center" wrapText="1"/>
    </xf>
    <xf numFmtId="0" fontId="14" fillId="0" borderId="1" xfId="0" applyFont="1" applyBorder="1" applyAlignment="1">
      <alignment horizontal="justify" vertical="center" wrapText="1"/>
    </xf>
    <xf numFmtId="0" fontId="9" fillId="0" borderId="1" xfId="0" applyFont="1" applyBorder="1" applyAlignment="1">
      <alignment horizontal="justify" vertical="center" wrapText="1"/>
    </xf>
    <xf numFmtId="0" fontId="2" fillId="0" borderId="1" xfId="0" applyFont="1" applyBorder="1" applyAlignment="1">
      <alignment horizontal="justify" vertical="center" wrapText="1"/>
    </xf>
    <xf numFmtId="0" fontId="1" fillId="0" borderId="1" xfId="0" applyFont="1" applyBorder="1" applyAlignment="1">
      <alignment horizontal="justify" vertical="center" wrapText="1"/>
    </xf>
    <xf numFmtId="0" fontId="9" fillId="2" borderId="1" xfId="0" applyFont="1" applyFill="1" applyBorder="1" applyAlignment="1">
      <alignment horizontal="left" vertical="center" wrapText="1"/>
    </xf>
    <xf numFmtId="164" fontId="9" fillId="2" borderId="1" xfId="1" applyNumberFormat="1"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4" xfId="0" applyFont="1" applyFill="1" applyBorder="1" applyAlignment="1">
      <alignment horizontal="justify" vertical="center" wrapText="1"/>
    </xf>
    <xf numFmtId="0" fontId="9" fillId="2" borderId="3" xfId="0" applyFont="1" applyFill="1" applyBorder="1" applyAlignment="1">
      <alignment horizontal="justify" vertical="center" wrapText="1"/>
    </xf>
    <xf numFmtId="0" fontId="9" fillId="2" borderId="2" xfId="0" applyFont="1" applyFill="1" applyBorder="1" applyAlignment="1">
      <alignment horizontal="justify" vertical="center" wrapText="1"/>
    </xf>
    <xf numFmtId="0" fontId="14" fillId="0" borderId="4"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4" fillId="0" borderId="1" xfId="0" applyFont="1" applyBorder="1" applyAlignment="1">
      <alignment horizontal="center" vertical="center" wrapText="1"/>
    </xf>
    <xf numFmtId="0" fontId="14" fillId="2"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2" borderId="11" xfId="0" applyFont="1" applyFill="1" applyBorder="1" applyAlignment="1">
      <alignment horizontal="justify" vertical="center" wrapText="1"/>
    </xf>
    <xf numFmtId="0" fontId="9" fillId="2" borderId="12" xfId="0" applyFont="1" applyFill="1" applyBorder="1" applyAlignment="1">
      <alignment horizontal="justify" vertical="center" wrapText="1"/>
    </xf>
    <xf numFmtId="0" fontId="9" fillId="2" borderId="13" xfId="0" applyFont="1" applyFill="1" applyBorder="1" applyAlignment="1">
      <alignment horizontal="justify" vertical="center" wrapText="1"/>
    </xf>
    <xf numFmtId="0" fontId="9" fillId="2" borderId="14" xfId="0" applyFont="1" applyFill="1" applyBorder="1" applyAlignment="1">
      <alignment horizontal="justify" vertical="center" wrapText="1"/>
    </xf>
    <xf numFmtId="0" fontId="9" fillId="2" borderId="15" xfId="0" applyFont="1" applyFill="1" applyBorder="1" applyAlignment="1">
      <alignment horizontal="justify" vertical="center" wrapText="1"/>
    </xf>
    <xf numFmtId="0" fontId="9" fillId="2" borderId="16" xfId="0" applyFont="1" applyFill="1" applyBorder="1" applyAlignment="1">
      <alignment horizontal="justify" vertical="center" wrapText="1"/>
    </xf>
    <xf numFmtId="9" fontId="10" fillId="2" borderId="8" xfId="1" applyFont="1" applyFill="1" applyBorder="1" applyAlignment="1">
      <alignment horizontal="center" vertical="center" wrapText="1"/>
    </xf>
    <xf numFmtId="9" fontId="10" fillId="2" borderId="10" xfId="1" applyFont="1" applyFill="1" applyBorder="1" applyAlignment="1">
      <alignment horizontal="center" vertical="center" wrapText="1"/>
    </xf>
    <xf numFmtId="0" fontId="18" fillId="6" borderId="8" xfId="0" applyFont="1" applyFill="1" applyBorder="1" applyAlignment="1">
      <alignment horizontal="justify" vertical="center" wrapText="1"/>
    </xf>
    <xf numFmtId="0" fontId="18" fillId="6" borderId="10" xfId="0" applyFont="1" applyFill="1" applyBorder="1" applyAlignment="1">
      <alignment horizontal="justify" vertical="center" wrapText="1"/>
    </xf>
    <xf numFmtId="0" fontId="9" fillId="2" borderId="11"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1" xfId="0" applyFont="1" applyFill="1" applyBorder="1" applyAlignment="1">
      <alignment horizontal="justify" vertical="center" wrapText="1"/>
    </xf>
    <xf numFmtId="0" fontId="14" fillId="4" borderId="4" xfId="0" applyFont="1" applyFill="1" applyBorder="1" applyAlignment="1">
      <alignment horizontal="left" vertical="center" wrapText="1"/>
    </xf>
    <xf numFmtId="0" fontId="14" fillId="4" borderId="3" xfId="0" applyFont="1" applyFill="1" applyBorder="1" applyAlignment="1">
      <alignment horizontal="left" vertical="center" wrapText="1"/>
    </xf>
    <xf numFmtId="0" fontId="14" fillId="4" borderId="2" xfId="0" applyFont="1" applyFill="1" applyBorder="1" applyAlignment="1">
      <alignment horizontal="left" vertical="center" wrapText="1"/>
    </xf>
    <xf numFmtId="9" fontId="14" fillId="4" borderId="1" xfId="0" applyNumberFormat="1" applyFont="1" applyFill="1" applyBorder="1" applyAlignment="1">
      <alignment horizontal="right" vertical="center" wrapText="1"/>
    </xf>
    <xf numFmtId="0" fontId="14" fillId="4" borderId="1" xfId="0" applyFont="1" applyFill="1" applyBorder="1" applyAlignment="1">
      <alignment horizontal="right" vertical="center" wrapText="1"/>
    </xf>
    <xf numFmtId="9" fontId="9" fillId="0" borderId="8" xfId="0" applyNumberFormat="1" applyFont="1" applyBorder="1" applyAlignment="1">
      <alignment horizontal="center" vertical="center" wrapText="1"/>
    </xf>
    <xf numFmtId="9" fontId="9" fillId="0" borderId="10" xfId="0" applyNumberFormat="1" applyFont="1" applyBorder="1" applyAlignment="1">
      <alignment horizontal="center" vertical="center" wrapText="1"/>
    </xf>
    <xf numFmtId="0" fontId="10" fillId="2" borderId="11" xfId="0" applyFont="1" applyFill="1" applyBorder="1" applyAlignment="1">
      <alignment horizontal="justify" vertical="center" wrapText="1"/>
    </xf>
    <xf numFmtId="0" fontId="10" fillId="2" borderId="12" xfId="0" applyFont="1" applyFill="1" applyBorder="1" applyAlignment="1">
      <alignment horizontal="justify" vertical="center" wrapText="1"/>
    </xf>
    <xf numFmtId="0" fontId="10" fillId="2" borderId="13" xfId="0" applyFont="1" applyFill="1" applyBorder="1" applyAlignment="1">
      <alignment horizontal="justify" vertical="center" wrapText="1"/>
    </xf>
    <xf numFmtId="0" fontId="10" fillId="2" borderId="14" xfId="0" applyFont="1" applyFill="1" applyBorder="1" applyAlignment="1">
      <alignment horizontal="justify" vertical="center" wrapText="1"/>
    </xf>
    <xf numFmtId="0" fontId="10" fillId="2" borderId="15" xfId="0" applyFont="1" applyFill="1" applyBorder="1" applyAlignment="1">
      <alignment horizontal="justify" vertical="center" wrapText="1"/>
    </xf>
    <xf numFmtId="0" fontId="10" fillId="2" borderId="16" xfId="0" applyFont="1" applyFill="1" applyBorder="1" applyAlignment="1">
      <alignment horizontal="justify" vertical="center" wrapText="1"/>
    </xf>
    <xf numFmtId="0" fontId="9" fillId="2" borderId="11" xfId="0" applyFont="1" applyFill="1" applyBorder="1" applyAlignment="1">
      <alignment horizontal="left" vertical="center" wrapText="1"/>
    </xf>
    <xf numFmtId="0" fontId="9" fillId="2" borderId="12" xfId="0" applyFont="1" applyFill="1" applyBorder="1" applyAlignment="1">
      <alignment horizontal="left" vertical="center" wrapText="1"/>
    </xf>
    <xf numFmtId="0" fontId="9" fillId="2" borderId="13" xfId="0" applyFont="1" applyFill="1" applyBorder="1" applyAlignment="1">
      <alignment horizontal="left" vertical="center" wrapText="1"/>
    </xf>
    <xf numFmtId="0" fontId="9" fillId="2" borderId="14" xfId="0" applyFont="1" applyFill="1" applyBorder="1" applyAlignment="1">
      <alignment horizontal="left" vertical="center" wrapText="1"/>
    </xf>
    <xf numFmtId="0" fontId="9" fillId="2" borderId="15" xfId="0" applyFont="1" applyFill="1" applyBorder="1" applyAlignment="1">
      <alignment horizontal="left" vertical="center" wrapText="1"/>
    </xf>
    <xf numFmtId="0" fontId="9" fillId="2" borderId="16" xfId="0" applyFont="1" applyFill="1" applyBorder="1" applyAlignment="1">
      <alignment horizontal="left" vertical="center" wrapText="1"/>
    </xf>
    <xf numFmtId="0" fontId="11" fillId="2" borderId="1" xfId="0" applyFont="1" applyFill="1" applyBorder="1" applyAlignment="1">
      <alignment horizontal="justify" vertical="center" wrapText="1"/>
    </xf>
    <xf numFmtId="0" fontId="1" fillId="0" borderId="7" xfId="0" applyFont="1" applyBorder="1" applyAlignment="1">
      <alignment horizontal="center" vertical="center" wrapText="1"/>
    </xf>
    <xf numFmtId="0" fontId="12" fillId="2" borderId="1" xfId="0" applyFont="1" applyFill="1" applyBorder="1" applyAlignment="1">
      <alignment horizontal="justify" vertical="center" wrapText="1"/>
    </xf>
    <xf numFmtId="0" fontId="2" fillId="4" borderId="4" xfId="0"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4" borderId="2" xfId="0" applyFont="1" applyFill="1" applyBorder="1" applyAlignment="1">
      <alignment horizontal="left" vertical="center" wrapText="1"/>
    </xf>
    <xf numFmtId="9" fontId="2" fillId="4" borderId="1" xfId="0" applyNumberFormat="1" applyFont="1" applyFill="1" applyBorder="1" applyAlignment="1">
      <alignment horizontal="right" vertical="center" wrapText="1"/>
    </xf>
    <xf numFmtId="0" fontId="2" fillId="4" borderId="1" xfId="0" applyFont="1" applyFill="1" applyBorder="1" applyAlignment="1">
      <alignment horizontal="right" vertical="center" wrapText="1"/>
    </xf>
    <xf numFmtId="0" fontId="2" fillId="0" borderId="0" xfId="0" applyFont="1" applyAlignment="1">
      <alignment horizontal="center" vertical="center" wrapText="1"/>
    </xf>
    <xf numFmtId="0" fontId="5" fillId="0" borderId="0" xfId="0" applyFont="1" applyAlignment="1">
      <alignment horizontal="center" vertical="center" wrapText="1"/>
    </xf>
    <xf numFmtId="0" fontId="1" fillId="0" borderId="0" xfId="0" applyFont="1" applyAlignment="1">
      <alignment horizontal="center" vertical="center" wrapText="1"/>
    </xf>
    <xf numFmtId="0" fontId="2" fillId="0" borderId="1" xfId="0" applyFont="1" applyBorder="1" applyAlignment="1">
      <alignment horizontal="left" vertical="center" wrapText="1"/>
    </xf>
    <xf numFmtId="0" fontId="1" fillId="0" borderId="1" xfId="0" applyFont="1" applyBorder="1" applyAlignment="1">
      <alignment horizontal="left" vertical="center" wrapText="1"/>
    </xf>
    <xf numFmtId="0" fontId="3" fillId="0" borderId="4" xfId="0" applyFont="1" applyBorder="1" applyAlignment="1">
      <alignment horizontal="left" vertical="center" wrapText="1"/>
    </xf>
    <xf numFmtId="0" fontId="3" fillId="0" borderId="3" xfId="0" applyFont="1" applyBorder="1" applyAlignment="1">
      <alignment horizontal="left" vertical="center" wrapText="1"/>
    </xf>
    <xf numFmtId="0" fontId="3" fillId="0" borderId="2" xfId="0" applyFont="1" applyBorder="1" applyAlignment="1">
      <alignment horizontal="left" vertical="center" wrapText="1"/>
    </xf>
    <xf numFmtId="0" fontId="2" fillId="0" borderId="1" xfId="0" applyFont="1" applyBorder="1" applyAlignment="1">
      <alignment horizontal="center" vertical="center" wrapText="1"/>
    </xf>
    <xf numFmtId="0" fontId="4" fillId="0" borderId="8" xfId="0" applyFont="1" applyBorder="1" applyAlignment="1">
      <alignment horizontal="left" vertical="top" wrapText="1"/>
    </xf>
    <xf numFmtId="0" fontId="4" fillId="0" borderId="9" xfId="0" applyFont="1" applyBorder="1" applyAlignment="1">
      <alignment horizontal="left" vertical="top" wrapText="1"/>
    </xf>
    <xf numFmtId="0" fontId="4" fillId="0" borderId="10" xfId="0" applyFont="1" applyBorder="1" applyAlignment="1">
      <alignment horizontal="left" vertical="top" wrapText="1"/>
    </xf>
  </cellXfs>
  <cellStyles count="2">
    <cellStyle name="Normal" xfId="0" builtinId="0"/>
    <cellStyle name="Porcentaje" xfId="1" builtinId="5"/>
  </cellStyles>
  <dxfs count="0"/>
  <tableStyles count="0" defaultTableStyle="TableStyleMedium2" defaultPivotStyle="PivotStyleLight16"/>
  <colors>
    <mruColors>
      <color rgb="FFD5AFFF"/>
      <color rgb="FFCE02A2"/>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211015</xdr:colOff>
      <xdr:row>0</xdr:row>
      <xdr:rowOff>90122</xdr:rowOff>
    </xdr:from>
    <xdr:ext cx="923925" cy="839290"/>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6688015" y="90122"/>
          <a:ext cx="923925" cy="839290"/>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7:S98"/>
  <sheetViews>
    <sheetView tabSelected="1" topLeftCell="A67" zoomScaleNormal="100" zoomScaleSheetLayoutView="55" workbookViewId="0">
      <selection activeCell="A88" sqref="A88:H89"/>
    </sheetView>
  </sheetViews>
  <sheetFormatPr baseColWidth="10" defaultRowHeight="12.75" x14ac:dyDescent="0.25"/>
  <cols>
    <col min="1" max="3" width="17.140625" style="1" customWidth="1"/>
    <col min="4" max="4" width="45.7109375" style="1" bestFit="1" customWidth="1"/>
    <col min="5" max="5" width="19.140625" style="1" customWidth="1"/>
    <col min="6" max="6" width="37.5703125" style="1" customWidth="1"/>
    <col min="7" max="7" width="45" style="1" customWidth="1"/>
    <col min="8" max="8" width="13.42578125" style="1" customWidth="1"/>
    <col min="9" max="16384" width="11.42578125" style="1"/>
  </cols>
  <sheetData>
    <row r="7" spans="1:8" ht="15" customHeight="1" x14ac:dyDescent="0.25">
      <c r="A7" s="110" t="s">
        <v>13</v>
      </c>
      <c r="B7" s="110"/>
      <c r="C7" s="110"/>
      <c r="D7" s="110"/>
      <c r="E7" s="110"/>
      <c r="F7" s="110"/>
      <c r="G7" s="110"/>
      <c r="H7" s="110"/>
    </row>
    <row r="8" spans="1:8" ht="12.75" customHeight="1" x14ac:dyDescent="0.25">
      <c r="A8" s="110"/>
      <c r="B8" s="110"/>
      <c r="C8" s="110"/>
      <c r="D8" s="110"/>
      <c r="E8" s="110"/>
      <c r="F8" s="110"/>
      <c r="G8" s="110"/>
      <c r="H8" s="110"/>
    </row>
    <row r="9" spans="1:8" x14ac:dyDescent="0.25">
      <c r="A9" s="111" t="s">
        <v>12</v>
      </c>
      <c r="B9" s="111"/>
      <c r="C9" s="111"/>
      <c r="D9" s="111"/>
      <c r="E9" s="111"/>
      <c r="F9" s="111"/>
      <c r="G9" s="111"/>
      <c r="H9" s="111"/>
    </row>
    <row r="10" spans="1:8" x14ac:dyDescent="0.25">
      <c r="A10" s="110" t="s">
        <v>11</v>
      </c>
      <c r="B10" s="110"/>
      <c r="C10" s="110"/>
      <c r="D10" s="110"/>
      <c r="E10" s="110"/>
      <c r="F10" s="110"/>
      <c r="G10" s="110"/>
      <c r="H10" s="110"/>
    </row>
    <row r="11" spans="1:8" x14ac:dyDescent="0.25">
      <c r="A11" s="110" t="s">
        <v>10</v>
      </c>
      <c r="B11" s="110"/>
      <c r="C11" s="110"/>
      <c r="D11" s="110"/>
      <c r="E11" s="110"/>
      <c r="F11" s="110"/>
      <c r="G11" s="110"/>
      <c r="H11" s="110"/>
    </row>
    <row r="12" spans="1:8" x14ac:dyDescent="0.25">
      <c r="A12" s="112" t="s">
        <v>9</v>
      </c>
      <c r="B12" s="112"/>
      <c r="C12" s="112"/>
      <c r="D12" s="112"/>
      <c r="E12" s="112"/>
      <c r="F12" s="112"/>
      <c r="G12" s="112"/>
      <c r="H12" s="112"/>
    </row>
    <row r="13" spans="1:8" ht="24" customHeight="1" x14ac:dyDescent="0.25">
      <c r="A13" s="113" t="s">
        <v>8</v>
      </c>
      <c r="B13" s="114"/>
      <c r="C13" s="114"/>
      <c r="D13" s="114"/>
      <c r="E13" s="113" t="s">
        <v>7</v>
      </c>
      <c r="F13" s="114"/>
      <c r="G13" s="114"/>
      <c r="H13" s="114"/>
    </row>
    <row r="14" spans="1:8" ht="43.5" customHeight="1" x14ac:dyDescent="0.25">
      <c r="A14" s="115" t="s">
        <v>63</v>
      </c>
      <c r="B14" s="116"/>
      <c r="C14" s="116"/>
      <c r="D14" s="116"/>
      <c r="E14" s="116"/>
      <c r="F14" s="116"/>
      <c r="G14" s="116"/>
      <c r="H14" s="117"/>
    </row>
    <row r="15" spans="1:8" ht="31.5" customHeight="1" x14ac:dyDescent="0.25">
      <c r="A15" s="113" t="s">
        <v>19</v>
      </c>
      <c r="B15" s="114"/>
      <c r="C15" s="114"/>
      <c r="D15" s="114"/>
      <c r="E15" s="114"/>
      <c r="F15" s="114"/>
      <c r="G15" s="114"/>
      <c r="H15" s="114"/>
    </row>
    <row r="16" spans="1:8" ht="36" customHeight="1" x14ac:dyDescent="0.25">
      <c r="A16" s="118" t="s">
        <v>6</v>
      </c>
      <c r="B16" s="118"/>
      <c r="C16" s="118"/>
      <c r="D16" s="118" t="s">
        <v>5</v>
      </c>
      <c r="E16" s="118"/>
      <c r="F16" s="118"/>
      <c r="G16" s="118"/>
      <c r="H16" s="118"/>
    </row>
    <row r="17" spans="1:19" ht="50.25" customHeight="1" x14ac:dyDescent="0.25">
      <c r="A17" s="118"/>
      <c r="B17" s="118"/>
      <c r="C17" s="118"/>
      <c r="D17" s="16" t="s">
        <v>4</v>
      </c>
      <c r="E17" s="16" t="s">
        <v>20</v>
      </c>
      <c r="F17" s="118" t="s">
        <v>3</v>
      </c>
      <c r="G17" s="118"/>
      <c r="H17" s="118"/>
      <c r="J17" s="4"/>
      <c r="K17" s="4"/>
      <c r="L17" s="4"/>
      <c r="M17" s="4"/>
      <c r="N17" s="4"/>
      <c r="O17" s="4"/>
      <c r="P17" s="4"/>
      <c r="Q17" s="4"/>
      <c r="R17" s="4"/>
      <c r="S17" s="4"/>
    </row>
    <row r="18" spans="1:19" s="6" customFormat="1" ht="18" customHeight="1" x14ac:dyDescent="0.25">
      <c r="A18" s="105" t="s">
        <v>21</v>
      </c>
      <c r="B18" s="106"/>
      <c r="C18" s="106"/>
      <c r="D18" s="106"/>
      <c r="E18" s="107"/>
      <c r="F18" s="108">
        <v>0.5</v>
      </c>
      <c r="G18" s="109"/>
      <c r="H18" s="109"/>
      <c r="I18" s="1"/>
      <c r="J18" s="1"/>
      <c r="K18" s="1"/>
      <c r="L18" s="1"/>
      <c r="M18" s="1"/>
      <c r="N18" s="1"/>
      <c r="O18" s="1"/>
      <c r="P18" s="1"/>
    </row>
    <row r="19" spans="1:19" ht="86.25" customHeight="1" x14ac:dyDescent="0.25">
      <c r="A19" s="50" t="s">
        <v>46</v>
      </c>
      <c r="B19" s="50"/>
      <c r="C19" s="50"/>
      <c r="D19" s="17" t="s">
        <v>51</v>
      </c>
      <c r="E19" s="18">
        <v>1</v>
      </c>
      <c r="F19" s="82" t="s">
        <v>56</v>
      </c>
      <c r="G19" s="102"/>
      <c r="H19" s="102"/>
      <c r="I19" s="103"/>
      <c r="J19" s="4"/>
      <c r="K19" s="4"/>
      <c r="L19" s="4"/>
      <c r="M19" s="4"/>
      <c r="N19" s="4"/>
      <c r="O19" s="4"/>
      <c r="P19" s="4"/>
      <c r="Q19" s="4"/>
      <c r="R19" s="4"/>
      <c r="S19" s="4"/>
    </row>
    <row r="20" spans="1:19" ht="117" customHeight="1" x14ac:dyDescent="0.25">
      <c r="A20" s="50" t="s">
        <v>47</v>
      </c>
      <c r="B20" s="50"/>
      <c r="C20" s="50"/>
      <c r="D20" s="17" t="s">
        <v>55</v>
      </c>
      <c r="E20" s="18">
        <v>1</v>
      </c>
      <c r="F20" s="82" t="s">
        <v>67</v>
      </c>
      <c r="G20" s="102"/>
      <c r="H20" s="102"/>
      <c r="I20" s="103"/>
      <c r="J20" s="4"/>
      <c r="K20" s="4"/>
      <c r="L20" s="4"/>
      <c r="M20" s="4"/>
      <c r="N20" s="4"/>
      <c r="O20" s="4"/>
      <c r="P20" s="4"/>
      <c r="Q20" s="4"/>
      <c r="R20" s="4"/>
      <c r="S20" s="4"/>
    </row>
    <row r="21" spans="1:19" ht="54.75" customHeight="1" x14ac:dyDescent="0.25">
      <c r="A21" s="50" t="s">
        <v>48</v>
      </c>
      <c r="B21" s="50"/>
      <c r="C21" s="50"/>
      <c r="D21" s="19" t="s">
        <v>53</v>
      </c>
      <c r="E21" s="18">
        <v>1</v>
      </c>
      <c r="F21" s="82" t="s">
        <v>64</v>
      </c>
      <c r="G21" s="102"/>
      <c r="H21" s="102"/>
      <c r="I21" s="103"/>
      <c r="J21" s="4"/>
      <c r="K21" s="4"/>
      <c r="L21" s="4"/>
      <c r="M21" s="4"/>
      <c r="N21" s="4"/>
      <c r="O21" s="4"/>
      <c r="P21" s="4"/>
      <c r="Q21" s="4"/>
      <c r="R21" s="4"/>
      <c r="S21" s="4"/>
    </row>
    <row r="22" spans="1:19" ht="75" customHeight="1" x14ac:dyDescent="0.25">
      <c r="A22" s="50" t="s">
        <v>49</v>
      </c>
      <c r="B22" s="50"/>
      <c r="C22" s="50"/>
      <c r="D22" s="20" t="s">
        <v>52</v>
      </c>
      <c r="E22" s="18">
        <v>1</v>
      </c>
      <c r="F22" s="104" t="s">
        <v>68</v>
      </c>
      <c r="G22" s="102"/>
      <c r="H22" s="102"/>
      <c r="I22" s="103"/>
      <c r="J22" s="4"/>
      <c r="K22" s="4"/>
      <c r="L22" s="4"/>
      <c r="M22" s="4"/>
      <c r="N22" s="4"/>
      <c r="O22" s="4"/>
      <c r="P22" s="4"/>
      <c r="Q22" s="4"/>
      <c r="R22" s="4"/>
      <c r="S22" s="4"/>
    </row>
    <row r="23" spans="1:19" ht="93" customHeight="1" x14ac:dyDescent="0.25">
      <c r="A23" s="50" t="s">
        <v>50</v>
      </c>
      <c r="B23" s="50"/>
      <c r="C23" s="50"/>
      <c r="D23" s="21" t="s">
        <v>61</v>
      </c>
      <c r="E23" s="18">
        <v>1</v>
      </c>
      <c r="F23" s="82" t="s">
        <v>76</v>
      </c>
      <c r="G23" s="82"/>
      <c r="H23" s="82"/>
      <c r="I23" s="103"/>
      <c r="J23" s="4"/>
      <c r="K23" s="4"/>
      <c r="L23" s="4"/>
      <c r="M23" s="4"/>
      <c r="N23" s="4"/>
      <c r="O23" s="4"/>
      <c r="P23" s="4"/>
      <c r="Q23" s="4"/>
      <c r="R23" s="4"/>
      <c r="S23" s="4"/>
    </row>
    <row r="24" spans="1:19" s="6" customFormat="1" ht="15" customHeight="1" x14ac:dyDescent="0.25">
      <c r="A24" s="44" t="s">
        <v>22</v>
      </c>
      <c r="B24" s="45"/>
      <c r="C24" s="45"/>
      <c r="D24" s="45"/>
      <c r="E24" s="45"/>
      <c r="F24" s="45"/>
      <c r="G24" s="22">
        <f>AVERAGE(E19:E23)</f>
        <v>1</v>
      </c>
      <c r="H24" s="23">
        <f>(G24*50%)</f>
        <v>0.5</v>
      </c>
      <c r="I24" s="1"/>
      <c r="J24" s="1"/>
      <c r="K24" s="1"/>
      <c r="L24" s="1"/>
      <c r="M24" s="4"/>
      <c r="N24" s="4"/>
      <c r="O24" s="4"/>
      <c r="P24" s="4"/>
    </row>
    <row r="25" spans="1:19" s="6" customFormat="1" ht="18" customHeight="1" x14ac:dyDescent="0.25">
      <c r="A25" s="83" t="s">
        <v>23</v>
      </c>
      <c r="B25" s="84"/>
      <c r="C25" s="84"/>
      <c r="D25" s="84"/>
      <c r="E25" s="85"/>
      <c r="F25" s="86">
        <v>0.5</v>
      </c>
      <c r="G25" s="87"/>
      <c r="H25" s="87"/>
      <c r="I25" s="1"/>
      <c r="J25" s="2"/>
      <c r="K25" s="2"/>
      <c r="L25" s="1"/>
      <c r="M25" s="4"/>
      <c r="N25" s="4"/>
      <c r="O25" s="4"/>
      <c r="P25" s="4"/>
    </row>
    <row r="26" spans="1:19" s="2" customFormat="1" x14ac:dyDescent="0.25">
      <c r="A26" s="96" t="s">
        <v>24</v>
      </c>
      <c r="B26" s="97"/>
      <c r="C26" s="97"/>
      <c r="D26" s="98"/>
      <c r="E26" s="88">
        <v>0.4</v>
      </c>
      <c r="F26" s="90" t="s">
        <v>77</v>
      </c>
      <c r="G26" s="91"/>
      <c r="H26" s="92"/>
      <c r="J26" s="5"/>
      <c r="K26" s="15"/>
      <c r="L26" s="4"/>
      <c r="M26" s="4"/>
      <c r="N26" s="4"/>
      <c r="O26" s="4"/>
      <c r="P26" s="5"/>
      <c r="Q26" s="5"/>
      <c r="R26" s="5"/>
      <c r="S26" s="5"/>
    </row>
    <row r="27" spans="1:19" s="2" customFormat="1" ht="213" customHeight="1" x14ac:dyDescent="0.25">
      <c r="A27" s="99"/>
      <c r="B27" s="100"/>
      <c r="C27" s="100"/>
      <c r="D27" s="101"/>
      <c r="E27" s="89"/>
      <c r="F27" s="93"/>
      <c r="G27" s="94"/>
      <c r="H27" s="95"/>
      <c r="J27" s="5"/>
      <c r="K27" s="15"/>
      <c r="L27" s="4"/>
      <c r="M27" s="4"/>
      <c r="N27" s="4"/>
      <c r="O27" s="4"/>
      <c r="P27" s="5"/>
      <c r="Q27" s="5"/>
      <c r="R27" s="5"/>
      <c r="S27" s="5"/>
    </row>
    <row r="28" spans="1:19" s="2" customFormat="1" ht="386.25" customHeight="1" x14ac:dyDescent="0.25">
      <c r="A28" s="53" t="s">
        <v>25</v>
      </c>
      <c r="B28" s="53"/>
      <c r="C28" s="53"/>
      <c r="D28" s="53"/>
      <c r="E28" s="24">
        <f>+I28*0.1</f>
        <v>0.1</v>
      </c>
      <c r="F28" s="58" t="s">
        <v>78</v>
      </c>
      <c r="G28" s="59"/>
      <c r="H28" s="60"/>
      <c r="I28" s="2">
        <f>1/1</f>
        <v>1</v>
      </c>
      <c r="J28" s="5"/>
      <c r="K28" s="4"/>
      <c r="L28" s="4"/>
      <c r="M28" s="4"/>
      <c r="N28" s="4"/>
      <c r="O28" s="4"/>
      <c r="P28" s="5"/>
      <c r="Q28" s="5"/>
      <c r="R28" s="5"/>
      <c r="S28" s="5"/>
    </row>
    <row r="29" spans="1:19" s="2" customFormat="1" ht="183" customHeight="1" x14ac:dyDescent="0.25">
      <c r="A29" s="53" t="s">
        <v>26</v>
      </c>
      <c r="B29" s="53"/>
      <c r="C29" s="53"/>
      <c r="D29" s="53"/>
      <c r="E29" s="24">
        <f>I29*0.1</f>
        <v>0.1</v>
      </c>
      <c r="F29" s="58" t="s">
        <v>69</v>
      </c>
      <c r="G29" s="59"/>
      <c r="H29" s="60"/>
      <c r="I29" s="2">
        <f>41/41</f>
        <v>1</v>
      </c>
      <c r="J29" s="5"/>
      <c r="K29" s="4"/>
      <c r="L29" s="4"/>
      <c r="M29" s="4"/>
      <c r="N29" s="4"/>
      <c r="O29" s="4"/>
      <c r="P29" s="5"/>
      <c r="Q29" s="5"/>
      <c r="R29" s="5"/>
      <c r="S29" s="5"/>
    </row>
    <row r="30" spans="1:19" s="6" customFormat="1" ht="18" customHeight="1" x14ac:dyDescent="0.25">
      <c r="A30" s="61" t="s">
        <v>2</v>
      </c>
      <c r="B30" s="62"/>
      <c r="C30" s="62"/>
      <c r="D30" s="62"/>
      <c r="E30" s="62"/>
      <c r="F30" s="25">
        <v>0.15</v>
      </c>
      <c r="G30" s="26"/>
      <c r="H30" s="27">
        <v>0.15</v>
      </c>
      <c r="I30" s="7"/>
      <c r="J30" s="7"/>
      <c r="K30" s="2"/>
      <c r="L30" s="2"/>
      <c r="M30" s="4"/>
      <c r="N30" s="4"/>
      <c r="O30" s="4"/>
      <c r="P30" s="4"/>
    </row>
    <row r="31" spans="1:19" s="6" customFormat="1" ht="36.75" customHeight="1" x14ac:dyDescent="0.25">
      <c r="A31" s="63" t="s">
        <v>27</v>
      </c>
      <c r="B31" s="65"/>
      <c r="C31" s="65"/>
      <c r="D31" s="28" t="s">
        <v>28</v>
      </c>
      <c r="E31" s="28" t="s">
        <v>29</v>
      </c>
      <c r="F31" s="63" t="s">
        <v>30</v>
      </c>
      <c r="G31" s="63"/>
      <c r="H31" s="63"/>
      <c r="I31" s="2"/>
      <c r="J31" s="2"/>
      <c r="K31" s="2"/>
      <c r="L31" s="2"/>
      <c r="M31" s="4"/>
      <c r="N31" s="4"/>
      <c r="O31" s="4"/>
      <c r="P31" s="4"/>
    </row>
    <row r="32" spans="1:19" s="2" customFormat="1" ht="231" customHeight="1" x14ac:dyDescent="0.25">
      <c r="A32" s="76" t="s">
        <v>37</v>
      </c>
      <c r="B32" s="77"/>
      <c r="C32" s="78"/>
      <c r="D32" s="74" t="s">
        <v>39</v>
      </c>
      <c r="E32" s="72">
        <v>0.98</v>
      </c>
      <c r="F32" s="66" t="s">
        <v>70</v>
      </c>
      <c r="G32" s="67"/>
      <c r="H32" s="68"/>
      <c r="J32" s="5"/>
      <c r="K32" s="4"/>
      <c r="L32" s="4"/>
      <c r="M32" s="4"/>
      <c r="N32" s="4"/>
      <c r="O32" s="4"/>
      <c r="P32" s="5"/>
      <c r="Q32" s="5"/>
      <c r="R32" s="5"/>
      <c r="S32" s="5"/>
    </row>
    <row r="33" spans="1:19" s="2" customFormat="1" ht="408.75" customHeight="1" x14ac:dyDescent="0.25">
      <c r="A33" s="79"/>
      <c r="B33" s="80"/>
      <c r="C33" s="81"/>
      <c r="D33" s="75"/>
      <c r="E33" s="73"/>
      <c r="F33" s="69"/>
      <c r="G33" s="70"/>
      <c r="H33" s="71"/>
      <c r="J33" s="5"/>
      <c r="K33" s="4"/>
      <c r="L33" s="4"/>
      <c r="M33" s="4"/>
      <c r="N33" s="4"/>
      <c r="O33" s="4"/>
      <c r="P33" s="5"/>
      <c r="Q33" s="5"/>
      <c r="R33" s="5"/>
      <c r="S33" s="5"/>
    </row>
    <row r="34" spans="1:19" s="2" customFormat="1" ht="243.75" customHeight="1" x14ac:dyDescent="0.25">
      <c r="A34" s="76" t="s">
        <v>38</v>
      </c>
      <c r="B34" s="77"/>
      <c r="C34" s="78"/>
      <c r="D34" s="74" t="s">
        <v>62</v>
      </c>
      <c r="E34" s="72">
        <v>0.95</v>
      </c>
      <c r="F34" s="66" t="s">
        <v>65</v>
      </c>
      <c r="G34" s="67"/>
      <c r="H34" s="68"/>
      <c r="J34" s="5"/>
      <c r="K34" s="4"/>
      <c r="L34" s="4"/>
      <c r="M34" s="4"/>
      <c r="N34" s="4"/>
      <c r="O34" s="4"/>
      <c r="P34" s="5"/>
      <c r="Q34" s="5"/>
      <c r="R34" s="5"/>
      <c r="S34" s="5"/>
    </row>
    <row r="35" spans="1:19" s="2" customFormat="1" ht="193.5" customHeight="1" x14ac:dyDescent="0.25">
      <c r="A35" s="79"/>
      <c r="B35" s="80"/>
      <c r="C35" s="81"/>
      <c r="D35" s="75"/>
      <c r="E35" s="73"/>
      <c r="F35" s="69"/>
      <c r="G35" s="70"/>
      <c r="H35" s="71"/>
      <c r="J35" s="5"/>
      <c r="K35" s="4"/>
      <c r="L35" s="4"/>
      <c r="M35" s="4"/>
      <c r="N35" s="4"/>
      <c r="O35" s="4"/>
      <c r="P35" s="5"/>
      <c r="Q35" s="5"/>
      <c r="R35" s="5"/>
      <c r="S35" s="5"/>
    </row>
    <row r="36" spans="1:19" s="6" customFormat="1" ht="23.25" customHeight="1" x14ac:dyDescent="0.25">
      <c r="A36" s="42" t="s">
        <v>31</v>
      </c>
      <c r="B36" s="43"/>
      <c r="C36" s="43"/>
      <c r="D36" s="43"/>
      <c r="E36" s="43"/>
      <c r="F36" s="43"/>
      <c r="G36" s="36">
        <f>AVERAGEA(E32:E35)</f>
        <v>0.96499999999999997</v>
      </c>
      <c r="H36" s="35">
        <f>G36*H30</f>
        <v>0.14474999999999999</v>
      </c>
      <c r="I36" s="2"/>
      <c r="J36" s="2"/>
      <c r="K36" s="2"/>
      <c r="L36" s="2"/>
      <c r="M36" s="4"/>
      <c r="N36" s="4"/>
      <c r="O36" s="4"/>
      <c r="P36" s="4"/>
    </row>
    <row r="37" spans="1:19" s="6" customFormat="1" ht="15" customHeight="1" x14ac:dyDescent="0.25">
      <c r="A37" s="61" t="s">
        <v>32</v>
      </c>
      <c r="B37" s="62"/>
      <c r="C37" s="62"/>
      <c r="D37" s="62"/>
      <c r="E37" s="62"/>
      <c r="F37" s="25">
        <v>0.1</v>
      </c>
      <c r="G37" s="26"/>
      <c r="H37" s="29">
        <v>0.1</v>
      </c>
      <c r="I37" s="7"/>
      <c r="J37" s="2"/>
      <c r="K37" s="2"/>
      <c r="L37" s="2"/>
      <c r="M37" s="4"/>
      <c r="N37" s="4"/>
      <c r="O37" s="4"/>
      <c r="P37" s="4"/>
    </row>
    <row r="38" spans="1:19" s="6" customFormat="1" ht="33" customHeight="1" x14ac:dyDescent="0.25">
      <c r="A38" s="63" t="s">
        <v>27</v>
      </c>
      <c r="B38" s="65"/>
      <c r="C38" s="65"/>
      <c r="D38" s="28" t="s">
        <v>28</v>
      </c>
      <c r="E38" s="28" t="s">
        <v>29</v>
      </c>
      <c r="F38" s="63" t="s">
        <v>30</v>
      </c>
      <c r="G38" s="63"/>
      <c r="H38" s="63"/>
      <c r="I38" s="7"/>
      <c r="J38" s="2"/>
      <c r="K38" s="2"/>
      <c r="L38" s="2"/>
      <c r="M38" s="4"/>
      <c r="N38" s="4"/>
      <c r="O38" s="4"/>
      <c r="P38" s="4"/>
    </row>
    <row r="39" spans="1:19" s="2" customFormat="1" ht="126.75" customHeight="1" x14ac:dyDescent="0.25">
      <c r="A39" s="58" t="s">
        <v>40</v>
      </c>
      <c r="B39" s="59"/>
      <c r="C39" s="60"/>
      <c r="D39" s="30" t="s">
        <v>14</v>
      </c>
      <c r="E39" s="31">
        <v>0.7</v>
      </c>
      <c r="F39" s="58" t="s">
        <v>79</v>
      </c>
      <c r="G39" s="59"/>
      <c r="H39" s="60"/>
      <c r="J39" s="5"/>
      <c r="K39" s="4"/>
      <c r="L39" s="4"/>
      <c r="M39" s="4"/>
      <c r="N39" s="4"/>
      <c r="O39" s="4"/>
      <c r="P39" s="5"/>
      <c r="Q39" s="5"/>
      <c r="R39" s="5"/>
      <c r="S39" s="5"/>
    </row>
    <row r="40" spans="1:19" s="2" customFormat="1" ht="88.5" customHeight="1" x14ac:dyDescent="0.25">
      <c r="A40" s="58" t="s">
        <v>15</v>
      </c>
      <c r="B40" s="59"/>
      <c r="C40" s="60"/>
      <c r="D40" s="32" t="s">
        <v>57</v>
      </c>
      <c r="E40" s="31">
        <v>0.98</v>
      </c>
      <c r="F40" s="58" t="s">
        <v>41</v>
      </c>
      <c r="G40" s="59"/>
      <c r="H40" s="60"/>
      <c r="J40" s="5"/>
      <c r="K40" s="4"/>
      <c r="L40" s="4"/>
      <c r="M40" s="4"/>
      <c r="N40" s="4"/>
      <c r="O40" s="4"/>
      <c r="P40" s="5"/>
      <c r="Q40" s="5"/>
      <c r="R40" s="5"/>
      <c r="S40" s="5"/>
    </row>
    <row r="41" spans="1:19" s="2" customFormat="1" ht="95.25" customHeight="1" x14ac:dyDescent="0.25">
      <c r="A41" s="58" t="s">
        <v>16</v>
      </c>
      <c r="B41" s="59"/>
      <c r="C41" s="60"/>
      <c r="D41" s="32" t="s">
        <v>58</v>
      </c>
      <c r="E41" s="31">
        <v>1</v>
      </c>
      <c r="F41" s="58" t="s">
        <v>66</v>
      </c>
      <c r="G41" s="59"/>
      <c r="H41" s="60"/>
      <c r="J41" s="5"/>
      <c r="K41" s="4"/>
      <c r="L41" s="4"/>
      <c r="M41" s="4"/>
      <c r="N41" s="4"/>
      <c r="O41" s="4"/>
      <c r="P41" s="5"/>
      <c r="Q41" s="5"/>
      <c r="R41" s="5"/>
      <c r="S41" s="5"/>
    </row>
    <row r="42" spans="1:19" s="2" customFormat="1" ht="123" customHeight="1" x14ac:dyDescent="0.25">
      <c r="A42" s="58" t="s">
        <v>17</v>
      </c>
      <c r="B42" s="59"/>
      <c r="C42" s="60"/>
      <c r="D42" s="32" t="s">
        <v>59</v>
      </c>
      <c r="E42" s="31">
        <v>0.3</v>
      </c>
      <c r="F42" s="58" t="s">
        <v>71</v>
      </c>
      <c r="G42" s="59"/>
      <c r="H42" s="60"/>
      <c r="J42" s="5"/>
      <c r="K42" s="4"/>
      <c r="L42" s="4"/>
      <c r="M42" s="4"/>
      <c r="N42" s="4"/>
      <c r="O42" s="4"/>
      <c r="P42" s="5"/>
      <c r="Q42" s="5"/>
      <c r="R42" s="5"/>
      <c r="S42" s="5"/>
    </row>
    <row r="43" spans="1:19" s="2" customFormat="1" ht="95.25" customHeight="1" x14ac:dyDescent="0.25">
      <c r="A43" s="58" t="s">
        <v>18</v>
      </c>
      <c r="B43" s="59"/>
      <c r="C43" s="60"/>
      <c r="D43" s="32" t="s">
        <v>60</v>
      </c>
      <c r="E43" s="31">
        <v>1</v>
      </c>
      <c r="F43" s="58" t="s">
        <v>42</v>
      </c>
      <c r="G43" s="59"/>
      <c r="H43" s="60"/>
      <c r="J43" s="5"/>
      <c r="K43" s="4"/>
      <c r="L43" s="4"/>
      <c r="M43" s="4"/>
      <c r="N43" s="4"/>
      <c r="O43" s="4"/>
      <c r="P43" s="5"/>
      <c r="Q43" s="5"/>
      <c r="R43" s="5"/>
      <c r="S43" s="5"/>
    </row>
    <row r="44" spans="1:19" s="6" customFormat="1" ht="15" customHeight="1" x14ac:dyDescent="0.25">
      <c r="A44" s="42" t="s">
        <v>33</v>
      </c>
      <c r="B44" s="43"/>
      <c r="C44" s="43"/>
      <c r="D44" s="43"/>
      <c r="E44" s="43"/>
      <c r="F44" s="43"/>
      <c r="G44" s="36">
        <f>AVERAGEA(E39:E43)</f>
        <v>0.79599999999999993</v>
      </c>
      <c r="H44" s="35">
        <f>G44*H37</f>
        <v>7.9600000000000004E-2</v>
      </c>
      <c r="I44" s="8"/>
      <c r="J44" s="2"/>
      <c r="K44" s="13"/>
      <c r="L44" s="7"/>
      <c r="M44" s="4"/>
      <c r="N44" s="4"/>
      <c r="O44" s="4"/>
      <c r="P44" s="4"/>
    </row>
    <row r="45" spans="1:19" s="6" customFormat="1" ht="15" customHeight="1" x14ac:dyDescent="0.25">
      <c r="A45" s="61" t="s">
        <v>1</v>
      </c>
      <c r="B45" s="62"/>
      <c r="C45" s="62"/>
      <c r="D45" s="62"/>
      <c r="E45" s="62"/>
      <c r="F45" s="25">
        <v>0.05</v>
      </c>
      <c r="G45" s="26"/>
      <c r="H45" s="29">
        <v>0.05</v>
      </c>
      <c r="I45" s="7"/>
      <c r="J45" s="2"/>
      <c r="K45" s="14"/>
      <c r="L45" s="2"/>
      <c r="M45" s="4"/>
      <c r="N45" s="4"/>
      <c r="O45" s="4"/>
      <c r="P45" s="4"/>
    </row>
    <row r="46" spans="1:19" s="6" customFormat="1" ht="15" customHeight="1" x14ac:dyDescent="0.25">
      <c r="A46" s="63" t="s">
        <v>27</v>
      </c>
      <c r="B46" s="63"/>
      <c r="C46" s="63"/>
      <c r="D46" s="64" t="s">
        <v>34</v>
      </c>
      <c r="E46" s="64"/>
      <c r="F46" s="64" t="s">
        <v>35</v>
      </c>
      <c r="G46" s="64"/>
      <c r="H46" s="64"/>
      <c r="I46" s="2"/>
      <c r="J46" s="2"/>
      <c r="K46" s="10"/>
      <c r="L46" s="2"/>
      <c r="M46" s="4"/>
      <c r="N46" s="4"/>
      <c r="O46" s="4"/>
      <c r="P46" s="4"/>
    </row>
    <row r="47" spans="1:19" s="2" customFormat="1" ht="51" customHeight="1" x14ac:dyDescent="0.25">
      <c r="A47" s="53" t="s">
        <v>45</v>
      </c>
      <c r="B47" s="53"/>
      <c r="C47" s="53"/>
      <c r="D47" s="54">
        <f>101/108</f>
        <v>0.93518518518518523</v>
      </c>
      <c r="E47" s="54"/>
      <c r="F47" s="55" t="s">
        <v>72</v>
      </c>
      <c r="G47" s="56"/>
      <c r="H47" s="57"/>
      <c r="I47" s="3">
        <f>101/108</f>
        <v>0.93518518518518523</v>
      </c>
      <c r="J47" s="5"/>
      <c r="K47" s="10"/>
      <c r="L47" s="4"/>
      <c r="M47" s="4"/>
      <c r="N47" s="4"/>
      <c r="O47" s="4"/>
      <c r="P47" s="5"/>
      <c r="Q47" s="5"/>
      <c r="R47" s="5"/>
      <c r="S47" s="5"/>
    </row>
    <row r="48" spans="1:19" s="6" customFormat="1" ht="15" customHeight="1" x14ac:dyDescent="0.25">
      <c r="A48" s="42" t="s">
        <v>44</v>
      </c>
      <c r="B48" s="43"/>
      <c r="C48" s="43"/>
      <c r="D48" s="43"/>
      <c r="E48" s="43"/>
      <c r="F48" s="43"/>
      <c r="G48" s="36">
        <f>AVERAGEA(D47:D47)</f>
        <v>0.93518518518518523</v>
      </c>
      <c r="H48" s="33">
        <f>+(G48*H45)</f>
        <v>4.6759259259259264E-2</v>
      </c>
      <c r="I48" s="9"/>
      <c r="J48" s="2"/>
      <c r="K48" s="11"/>
      <c r="L48" s="2"/>
      <c r="M48" s="4"/>
      <c r="N48" s="4"/>
      <c r="O48" s="4"/>
      <c r="P48" s="4"/>
    </row>
    <row r="49" spans="1:19" s="6" customFormat="1" ht="15" customHeight="1" x14ac:dyDescent="0.25">
      <c r="A49" s="44" t="s">
        <v>36</v>
      </c>
      <c r="B49" s="45"/>
      <c r="C49" s="45"/>
      <c r="D49" s="45"/>
      <c r="E49" s="45"/>
      <c r="F49" s="45"/>
      <c r="G49" s="37">
        <f>E26+E28+E29+H36+H44+H48</f>
        <v>0.87110925925925931</v>
      </c>
      <c r="H49" s="34">
        <f>G49*50%</f>
        <v>0.43555462962962965</v>
      </c>
      <c r="I49" s="9"/>
      <c r="J49" s="2"/>
      <c r="K49" s="11"/>
      <c r="L49" s="12"/>
      <c r="M49" s="4"/>
      <c r="N49" s="4"/>
      <c r="O49" s="4"/>
      <c r="P49" s="4"/>
    </row>
    <row r="50" spans="1:19" s="6" customFormat="1" ht="24" customHeight="1" x14ac:dyDescent="0.25">
      <c r="A50" s="46" t="s">
        <v>43</v>
      </c>
      <c r="B50" s="47"/>
      <c r="C50" s="47"/>
      <c r="D50" s="47"/>
      <c r="E50" s="47"/>
      <c r="F50" s="47"/>
      <c r="G50" s="48"/>
      <c r="H50" s="38">
        <f>+H24+H49</f>
        <v>0.93555462962962965</v>
      </c>
      <c r="I50" s="2"/>
      <c r="J50" s="2"/>
      <c r="K50" s="9"/>
      <c r="L50" s="2"/>
      <c r="M50" s="4"/>
      <c r="N50" s="4"/>
      <c r="O50" s="4"/>
      <c r="P50" s="4"/>
    </row>
    <row r="51" spans="1:19" x14ac:dyDescent="0.25">
      <c r="A51" s="49" t="s">
        <v>73</v>
      </c>
      <c r="B51" s="50"/>
      <c r="C51" s="50"/>
      <c r="D51" s="50"/>
      <c r="E51" s="50"/>
      <c r="F51" s="50"/>
      <c r="G51" s="50"/>
      <c r="H51" s="50"/>
      <c r="I51" s="1" t="s">
        <v>54</v>
      </c>
      <c r="J51" s="4"/>
      <c r="K51" s="4"/>
      <c r="L51" s="4"/>
      <c r="M51" s="4"/>
      <c r="N51" s="4"/>
      <c r="O51" s="4"/>
      <c r="P51" s="4"/>
      <c r="Q51" s="4"/>
      <c r="R51" s="4"/>
      <c r="S51" s="4"/>
    </row>
    <row r="52" spans="1:19" x14ac:dyDescent="0.25">
      <c r="A52" s="49"/>
      <c r="B52" s="50"/>
      <c r="C52" s="50"/>
      <c r="D52" s="50"/>
      <c r="E52" s="50"/>
      <c r="F52" s="50"/>
      <c r="G52" s="50"/>
      <c r="H52" s="50"/>
      <c r="J52" s="4"/>
      <c r="K52" s="4"/>
      <c r="L52" s="4"/>
      <c r="M52" s="4"/>
      <c r="N52" s="4"/>
      <c r="O52" s="4"/>
      <c r="P52" s="4"/>
      <c r="Q52" s="4"/>
      <c r="R52" s="4"/>
      <c r="S52" s="4"/>
    </row>
    <row r="53" spans="1:19" x14ac:dyDescent="0.25">
      <c r="A53" s="49"/>
      <c r="B53" s="50"/>
      <c r="C53" s="50"/>
      <c r="D53" s="50"/>
      <c r="E53" s="50"/>
      <c r="F53" s="50"/>
      <c r="G53" s="50"/>
      <c r="H53" s="50"/>
      <c r="J53" s="4"/>
      <c r="K53" s="4"/>
      <c r="L53" s="4"/>
      <c r="M53" s="4"/>
      <c r="N53" s="4"/>
      <c r="O53" s="4"/>
      <c r="P53" s="4"/>
      <c r="Q53" s="4"/>
      <c r="R53" s="4"/>
      <c r="S53" s="4"/>
    </row>
    <row r="54" spans="1:19" x14ac:dyDescent="0.25">
      <c r="A54" s="49"/>
      <c r="B54" s="50"/>
      <c r="C54" s="50"/>
      <c r="D54" s="50"/>
      <c r="E54" s="50"/>
      <c r="F54" s="50"/>
      <c r="G54" s="50"/>
      <c r="H54" s="50"/>
      <c r="J54" s="4"/>
      <c r="K54" s="4"/>
      <c r="L54" s="4"/>
      <c r="M54" s="4"/>
      <c r="N54" s="4"/>
      <c r="O54" s="4"/>
      <c r="P54" s="4"/>
      <c r="Q54" s="4"/>
      <c r="R54" s="4"/>
      <c r="S54" s="4"/>
    </row>
    <row r="55" spans="1:19" x14ac:dyDescent="0.25">
      <c r="A55" s="49"/>
      <c r="B55" s="50"/>
      <c r="C55" s="50"/>
      <c r="D55" s="50"/>
      <c r="E55" s="50"/>
      <c r="F55" s="50"/>
      <c r="G55" s="50"/>
      <c r="H55" s="50"/>
      <c r="J55" s="4"/>
      <c r="K55" s="4"/>
      <c r="L55" s="4"/>
      <c r="M55" s="4"/>
      <c r="N55" s="4"/>
      <c r="O55" s="4"/>
      <c r="P55" s="4"/>
      <c r="Q55" s="4"/>
      <c r="R55" s="4"/>
      <c r="S55" s="4"/>
    </row>
    <row r="56" spans="1:19" x14ac:dyDescent="0.25">
      <c r="A56" s="49"/>
      <c r="B56" s="50"/>
      <c r="C56" s="50"/>
      <c r="D56" s="50"/>
      <c r="E56" s="50"/>
      <c r="F56" s="50"/>
      <c r="G56" s="50"/>
      <c r="H56" s="50"/>
      <c r="J56" s="4"/>
      <c r="K56" s="4"/>
      <c r="L56" s="4"/>
      <c r="M56" s="4"/>
      <c r="N56" s="4"/>
      <c r="O56" s="4"/>
      <c r="P56" s="4"/>
      <c r="Q56" s="4"/>
      <c r="R56" s="4"/>
      <c r="S56" s="4"/>
    </row>
    <row r="57" spans="1:19" x14ac:dyDescent="0.25">
      <c r="A57" s="49"/>
      <c r="B57" s="50"/>
      <c r="C57" s="50"/>
      <c r="D57" s="50"/>
      <c r="E57" s="50"/>
      <c r="F57" s="50"/>
      <c r="G57" s="50"/>
      <c r="H57" s="50"/>
      <c r="J57" s="4"/>
      <c r="K57" s="4"/>
      <c r="L57" s="4"/>
      <c r="M57" s="4"/>
      <c r="N57" s="4"/>
      <c r="O57" s="4"/>
      <c r="P57" s="4"/>
      <c r="Q57" s="4"/>
      <c r="R57" s="4"/>
      <c r="S57" s="4"/>
    </row>
    <row r="58" spans="1:19" x14ac:dyDescent="0.25">
      <c r="A58" s="49"/>
      <c r="B58" s="50"/>
      <c r="C58" s="50"/>
      <c r="D58" s="50"/>
      <c r="E58" s="50"/>
      <c r="F58" s="50"/>
      <c r="G58" s="50"/>
      <c r="H58" s="50"/>
      <c r="J58" s="4"/>
      <c r="K58" s="4"/>
      <c r="L58" s="4"/>
      <c r="M58" s="4"/>
      <c r="N58" s="4"/>
      <c r="O58" s="4"/>
      <c r="P58" s="4"/>
      <c r="Q58" s="4"/>
      <c r="R58" s="4"/>
      <c r="S58" s="4"/>
    </row>
    <row r="59" spans="1:19" x14ac:dyDescent="0.25">
      <c r="A59" s="49"/>
      <c r="B59" s="50"/>
      <c r="C59" s="50"/>
      <c r="D59" s="50"/>
      <c r="E59" s="50"/>
      <c r="F59" s="50"/>
      <c r="G59" s="50"/>
      <c r="H59" s="50"/>
      <c r="J59" s="4"/>
      <c r="K59" s="4"/>
      <c r="L59" s="4"/>
      <c r="M59" s="4"/>
      <c r="N59" s="4"/>
      <c r="O59" s="4"/>
      <c r="P59" s="4"/>
      <c r="Q59" s="4"/>
      <c r="R59" s="4"/>
      <c r="S59" s="4"/>
    </row>
    <row r="60" spans="1:19" x14ac:dyDescent="0.25">
      <c r="A60" s="49"/>
      <c r="B60" s="50"/>
      <c r="C60" s="50"/>
      <c r="D60" s="50"/>
      <c r="E60" s="50"/>
      <c r="F60" s="50"/>
      <c r="G60" s="50"/>
      <c r="H60" s="50"/>
      <c r="J60" s="4"/>
      <c r="K60" s="4"/>
      <c r="L60" s="4"/>
      <c r="M60" s="4"/>
      <c r="N60" s="4"/>
      <c r="O60" s="4"/>
      <c r="P60" s="4"/>
      <c r="Q60" s="4"/>
      <c r="R60" s="4"/>
      <c r="S60" s="4"/>
    </row>
    <row r="61" spans="1:19" x14ac:dyDescent="0.25">
      <c r="A61" s="49"/>
      <c r="B61" s="50"/>
      <c r="C61" s="50"/>
      <c r="D61" s="50"/>
      <c r="E61" s="50"/>
      <c r="F61" s="50"/>
      <c r="G61" s="50"/>
      <c r="H61" s="50"/>
      <c r="J61" s="4"/>
      <c r="K61" s="4"/>
      <c r="L61" s="4"/>
      <c r="M61" s="4"/>
      <c r="N61" s="4"/>
      <c r="O61" s="4"/>
      <c r="P61" s="4"/>
      <c r="Q61" s="4"/>
      <c r="R61" s="4"/>
      <c r="S61" s="4"/>
    </row>
    <row r="62" spans="1:19" x14ac:dyDescent="0.25">
      <c r="A62" s="49"/>
      <c r="B62" s="50"/>
      <c r="C62" s="50"/>
      <c r="D62" s="50"/>
      <c r="E62" s="50"/>
      <c r="F62" s="50"/>
      <c r="G62" s="50"/>
      <c r="H62" s="50"/>
      <c r="J62" s="4"/>
      <c r="K62" s="4"/>
      <c r="L62" s="4"/>
      <c r="M62" s="4"/>
      <c r="N62" s="4"/>
      <c r="O62" s="4"/>
      <c r="P62" s="4"/>
      <c r="Q62" s="4"/>
      <c r="R62" s="4"/>
      <c r="S62" s="4"/>
    </row>
    <row r="63" spans="1:19" x14ac:dyDescent="0.25">
      <c r="A63" s="49"/>
      <c r="B63" s="50"/>
      <c r="C63" s="50"/>
      <c r="D63" s="50"/>
      <c r="E63" s="50"/>
      <c r="F63" s="50"/>
      <c r="G63" s="50"/>
      <c r="H63" s="50"/>
      <c r="J63" s="4"/>
      <c r="K63" s="4"/>
      <c r="L63" s="4"/>
      <c r="M63" s="4"/>
      <c r="N63" s="4"/>
      <c r="O63" s="4"/>
      <c r="P63" s="4"/>
      <c r="Q63" s="4"/>
      <c r="R63" s="4"/>
      <c r="S63" s="4"/>
    </row>
    <row r="64" spans="1:19" x14ac:dyDescent="0.25">
      <c r="A64" s="49"/>
      <c r="B64" s="50"/>
      <c r="C64" s="50"/>
      <c r="D64" s="50"/>
      <c r="E64" s="50"/>
      <c r="F64" s="50"/>
      <c r="G64" s="50"/>
      <c r="H64" s="50"/>
      <c r="J64" s="4"/>
      <c r="K64" s="4"/>
      <c r="L64" s="4"/>
      <c r="M64" s="4"/>
      <c r="N64" s="4"/>
      <c r="O64" s="4"/>
      <c r="P64" s="4"/>
      <c r="Q64" s="4"/>
      <c r="R64" s="4"/>
      <c r="S64" s="4"/>
    </row>
    <row r="65" spans="1:19" x14ac:dyDescent="0.25">
      <c r="A65" s="49"/>
      <c r="B65" s="50"/>
      <c r="C65" s="50"/>
      <c r="D65" s="50"/>
      <c r="E65" s="50"/>
      <c r="F65" s="50"/>
      <c r="G65" s="50"/>
      <c r="H65" s="50"/>
      <c r="J65" s="4"/>
      <c r="K65" s="4"/>
      <c r="L65" s="4"/>
      <c r="M65" s="4"/>
      <c r="N65" s="4"/>
      <c r="O65" s="4"/>
      <c r="P65" s="4"/>
      <c r="Q65" s="4"/>
      <c r="R65" s="4"/>
      <c r="S65" s="4"/>
    </row>
    <row r="66" spans="1:19" x14ac:dyDescent="0.25">
      <c r="A66" s="49"/>
      <c r="B66" s="50"/>
      <c r="C66" s="50"/>
      <c r="D66" s="50"/>
      <c r="E66" s="50"/>
      <c r="F66" s="50"/>
      <c r="G66" s="50"/>
      <c r="H66" s="50"/>
      <c r="J66" s="4"/>
      <c r="K66" s="4"/>
      <c r="L66" s="4"/>
      <c r="M66" s="4"/>
      <c r="N66" s="4"/>
      <c r="O66" s="4"/>
      <c r="P66" s="4"/>
      <c r="Q66" s="4"/>
      <c r="R66" s="4"/>
      <c r="S66" s="4"/>
    </row>
    <row r="67" spans="1:19" x14ac:dyDescent="0.25">
      <c r="A67" s="49"/>
      <c r="B67" s="50"/>
      <c r="C67" s="50"/>
      <c r="D67" s="50"/>
      <c r="E67" s="50"/>
      <c r="F67" s="50"/>
      <c r="G67" s="50"/>
      <c r="H67" s="50"/>
      <c r="J67" s="4"/>
      <c r="K67" s="4"/>
      <c r="L67" s="4"/>
      <c r="M67" s="4"/>
      <c r="N67" s="4"/>
      <c r="O67" s="4"/>
      <c r="P67" s="4"/>
      <c r="Q67" s="4"/>
      <c r="R67" s="4"/>
      <c r="S67" s="4"/>
    </row>
    <row r="68" spans="1:19" x14ac:dyDescent="0.25">
      <c r="A68" s="49"/>
      <c r="B68" s="50"/>
      <c r="C68" s="50"/>
      <c r="D68" s="50"/>
      <c r="E68" s="50"/>
      <c r="F68" s="50"/>
      <c r="G68" s="50"/>
      <c r="H68" s="50"/>
      <c r="J68" s="4"/>
      <c r="K68" s="4"/>
      <c r="L68" s="4"/>
      <c r="M68" s="4"/>
      <c r="N68" s="4"/>
      <c r="O68" s="4"/>
      <c r="P68" s="4"/>
      <c r="Q68" s="4"/>
      <c r="R68" s="4"/>
      <c r="S68" s="4"/>
    </row>
    <row r="69" spans="1:19" x14ac:dyDescent="0.25">
      <c r="A69" s="49"/>
      <c r="B69" s="50"/>
      <c r="C69" s="50"/>
      <c r="D69" s="50"/>
      <c r="E69" s="50"/>
      <c r="F69" s="50"/>
      <c r="G69" s="50"/>
      <c r="H69" s="50"/>
      <c r="J69" s="4"/>
      <c r="K69" s="4"/>
      <c r="L69" s="4"/>
      <c r="M69" s="4"/>
      <c r="N69" s="4"/>
      <c r="O69" s="4"/>
      <c r="P69" s="4"/>
      <c r="Q69" s="4"/>
      <c r="R69" s="4"/>
      <c r="S69" s="4"/>
    </row>
    <row r="70" spans="1:19" x14ac:dyDescent="0.25">
      <c r="A70" s="49"/>
      <c r="B70" s="50"/>
      <c r="C70" s="50"/>
      <c r="D70" s="50"/>
      <c r="E70" s="50"/>
      <c r="F70" s="50"/>
      <c r="G70" s="50"/>
      <c r="H70" s="50"/>
      <c r="J70" s="4"/>
      <c r="K70" s="4"/>
      <c r="L70" s="4"/>
      <c r="M70" s="4"/>
      <c r="N70" s="4"/>
      <c r="O70" s="4"/>
      <c r="P70" s="4"/>
      <c r="Q70" s="4"/>
      <c r="R70" s="4"/>
      <c r="S70" s="4"/>
    </row>
    <row r="71" spans="1:19" x14ac:dyDescent="0.25">
      <c r="A71" s="49"/>
      <c r="B71" s="50"/>
      <c r="C71" s="50"/>
      <c r="D71" s="50"/>
      <c r="E71" s="50"/>
      <c r="F71" s="50"/>
      <c r="G71" s="50"/>
      <c r="H71" s="50"/>
      <c r="J71" s="4"/>
      <c r="K71" s="4"/>
      <c r="L71" s="4"/>
      <c r="M71" s="4"/>
      <c r="N71" s="4"/>
      <c r="O71" s="4"/>
      <c r="P71" s="4"/>
      <c r="Q71" s="4"/>
      <c r="R71" s="4"/>
      <c r="S71" s="4"/>
    </row>
    <row r="72" spans="1:19" x14ac:dyDescent="0.25">
      <c r="A72" s="50"/>
      <c r="B72" s="50"/>
      <c r="C72" s="50"/>
      <c r="D72" s="50"/>
      <c r="E72" s="50"/>
      <c r="F72" s="50"/>
      <c r="G72" s="50"/>
      <c r="H72" s="50"/>
      <c r="J72" s="4"/>
      <c r="K72" s="4"/>
      <c r="L72" s="4"/>
      <c r="M72" s="4"/>
      <c r="N72" s="4"/>
      <c r="O72" s="4"/>
      <c r="P72" s="4"/>
      <c r="Q72" s="4"/>
      <c r="R72" s="4"/>
      <c r="S72" s="4"/>
    </row>
    <row r="73" spans="1:19" x14ac:dyDescent="0.25">
      <c r="A73" s="49" t="s">
        <v>74</v>
      </c>
      <c r="B73" s="50"/>
      <c r="C73" s="50"/>
      <c r="D73" s="50"/>
      <c r="E73" s="50"/>
      <c r="F73" s="50"/>
      <c r="G73" s="50"/>
      <c r="H73" s="50"/>
      <c r="J73" s="4"/>
      <c r="K73" s="4"/>
      <c r="L73" s="4"/>
      <c r="M73" s="4"/>
      <c r="N73" s="4"/>
      <c r="O73" s="4"/>
      <c r="P73" s="4"/>
      <c r="Q73" s="4"/>
      <c r="R73" s="4"/>
      <c r="S73" s="4"/>
    </row>
    <row r="74" spans="1:19" x14ac:dyDescent="0.25">
      <c r="A74" s="49"/>
      <c r="B74" s="50"/>
      <c r="C74" s="50"/>
      <c r="D74" s="50"/>
      <c r="E74" s="50"/>
      <c r="F74" s="50"/>
      <c r="G74" s="50"/>
      <c r="H74" s="50"/>
      <c r="J74" s="4"/>
      <c r="K74" s="4"/>
      <c r="L74" s="4"/>
      <c r="M74" s="4"/>
      <c r="N74" s="4"/>
      <c r="O74" s="4"/>
      <c r="P74" s="4"/>
      <c r="Q74" s="4"/>
      <c r="R74" s="4"/>
      <c r="S74" s="4"/>
    </row>
    <row r="75" spans="1:19" x14ac:dyDescent="0.25">
      <c r="A75" s="49"/>
      <c r="B75" s="50"/>
      <c r="C75" s="50"/>
      <c r="D75" s="50"/>
      <c r="E75" s="50"/>
      <c r="F75" s="50"/>
      <c r="G75" s="50"/>
      <c r="H75" s="50"/>
      <c r="J75" s="4"/>
      <c r="K75" s="4"/>
      <c r="L75" s="4"/>
      <c r="M75" s="4"/>
      <c r="N75" s="4"/>
      <c r="O75" s="4"/>
      <c r="P75" s="4"/>
      <c r="Q75" s="4"/>
      <c r="R75" s="4"/>
      <c r="S75" s="4"/>
    </row>
    <row r="76" spans="1:19" x14ac:dyDescent="0.25">
      <c r="A76" s="49"/>
      <c r="B76" s="50"/>
      <c r="C76" s="50"/>
      <c r="D76" s="50"/>
      <c r="E76" s="50"/>
      <c r="F76" s="50"/>
      <c r="G76" s="50"/>
      <c r="H76" s="50"/>
      <c r="J76" s="4"/>
      <c r="K76" s="4"/>
      <c r="L76" s="4"/>
      <c r="M76" s="4"/>
      <c r="N76" s="4"/>
      <c r="O76" s="4"/>
      <c r="P76" s="4"/>
      <c r="Q76" s="4"/>
      <c r="R76" s="4"/>
      <c r="S76" s="4"/>
    </row>
    <row r="77" spans="1:19" x14ac:dyDescent="0.25">
      <c r="A77" s="49"/>
      <c r="B77" s="50"/>
      <c r="C77" s="50"/>
      <c r="D77" s="50"/>
      <c r="E77" s="50"/>
      <c r="F77" s="50"/>
      <c r="G77" s="50"/>
      <c r="H77" s="50"/>
      <c r="J77" s="4"/>
      <c r="K77" s="4"/>
      <c r="L77" s="4"/>
      <c r="M77" s="4"/>
      <c r="N77" s="4"/>
      <c r="O77" s="4"/>
      <c r="P77" s="4"/>
      <c r="Q77" s="4"/>
      <c r="R77" s="4"/>
      <c r="S77" s="4"/>
    </row>
    <row r="78" spans="1:19" x14ac:dyDescent="0.25">
      <c r="A78" s="49"/>
      <c r="B78" s="50"/>
      <c r="C78" s="50"/>
      <c r="D78" s="50"/>
      <c r="E78" s="50"/>
      <c r="F78" s="50"/>
      <c r="G78" s="50"/>
      <c r="H78" s="50"/>
      <c r="J78" s="4"/>
      <c r="K78" s="4"/>
      <c r="L78" s="4"/>
      <c r="M78" s="4"/>
      <c r="N78" s="4"/>
      <c r="O78" s="4"/>
      <c r="P78" s="4"/>
      <c r="Q78" s="4"/>
      <c r="R78" s="4"/>
      <c r="S78" s="4"/>
    </row>
    <row r="79" spans="1:19" x14ac:dyDescent="0.25">
      <c r="A79" s="49"/>
      <c r="B79" s="50"/>
      <c r="C79" s="50"/>
      <c r="D79" s="50"/>
      <c r="E79" s="50"/>
      <c r="F79" s="50"/>
      <c r="G79" s="50"/>
      <c r="H79" s="50"/>
      <c r="J79" s="4"/>
      <c r="K79" s="4"/>
      <c r="L79" s="4"/>
      <c r="M79" s="4"/>
      <c r="N79" s="4"/>
      <c r="O79" s="4"/>
      <c r="P79" s="4"/>
      <c r="Q79" s="4"/>
      <c r="R79" s="4"/>
      <c r="S79" s="4"/>
    </row>
    <row r="80" spans="1:19" x14ac:dyDescent="0.25">
      <c r="A80" s="49"/>
      <c r="B80" s="50"/>
      <c r="C80" s="50"/>
      <c r="D80" s="50"/>
      <c r="E80" s="50"/>
      <c r="F80" s="50"/>
      <c r="G80" s="50"/>
      <c r="H80" s="50"/>
      <c r="J80" s="4"/>
      <c r="K80" s="4"/>
      <c r="L80" s="4"/>
      <c r="M80" s="4"/>
      <c r="N80" s="4"/>
      <c r="O80" s="4"/>
      <c r="P80" s="4"/>
      <c r="Q80" s="4"/>
      <c r="R80" s="4"/>
      <c r="S80" s="4"/>
    </row>
    <row r="81" spans="1:19" x14ac:dyDescent="0.25">
      <c r="A81" s="49"/>
      <c r="B81" s="50"/>
      <c r="C81" s="50"/>
      <c r="D81" s="50"/>
      <c r="E81" s="50"/>
      <c r="F81" s="50"/>
      <c r="G81" s="50"/>
      <c r="H81" s="50"/>
      <c r="J81" s="4"/>
      <c r="K81" s="4"/>
      <c r="L81" s="4"/>
      <c r="M81" s="4"/>
      <c r="N81" s="4"/>
      <c r="O81" s="4"/>
      <c r="P81" s="4"/>
      <c r="Q81" s="4"/>
      <c r="R81" s="4"/>
      <c r="S81" s="4"/>
    </row>
    <row r="82" spans="1:19" x14ac:dyDescent="0.25">
      <c r="A82" s="49"/>
      <c r="B82" s="50"/>
      <c r="C82" s="50"/>
      <c r="D82" s="50"/>
      <c r="E82" s="50"/>
      <c r="F82" s="50"/>
      <c r="G82" s="50"/>
      <c r="H82" s="50"/>
      <c r="J82" s="4"/>
      <c r="K82" s="4"/>
      <c r="L82" s="4"/>
      <c r="M82" s="4"/>
      <c r="N82" s="4"/>
      <c r="O82" s="4"/>
      <c r="P82" s="4"/>
      <c r="Q82" s="4"/>
      <c r="R82" s="4"/>
      <c r="S82" s="4"/>
    </row>
    <row r="83" spans="1:19" x14ac:dyDescent="0.25">
      <c r="A83" s="49"/>
      <c r="B83" s="50"/>
      <c r="C83" s="50"/>
      <c r="D83" s="50"/>
      <c r="E83" s="50"/>
      <c r="F83" s="50"/>
      <c r="G83" s="50"/>
      <c r="H83" s="50"/>
      <c r="J83" s="4"/>
      <c r="K83" s="4"/>
      <c r="L83" s="4"/>
      <c r="M83" s="4"/>
      <c r="N83" s="4"/>
      <c r="O83" s="4"/>
      <c r="P83" s="4"/>
      <c r="Q83" s="4"/>
      <c r="R83" s="4"/>
      <c r="S83" s="4"/>
    </row>
    <row r="84" spans="1:19" x14ac:dyDescent="0.25">
      <c r="A84" s="49"/>
      <c r="B84" s="50"/>
      <c r="C84" s="50"/>
      <c r="D84" s="50"/>
      <c r="E84" s="50"/>
      <c r="F84" s="50"/>
      <c r="G84" s="50"/>
      <c r="H84" s="50"/>
      <c r="J84" s="4"/>
      <c r="K84" s="4"/>
      <c r="L84" s="4"/>
      <c r="M84" s="4"/>
      <c r="N84" s="4"/>
      <c r="O84" s="4"/>
      <c r="P84" s="4"/>
      <c r="Q84" s="4"/>
      <c r="R84" s="4"/>
      <c r="S84" s="4"/>
    </row>
    <row r="85" spans="1:19" x14ac:dyDescent="0.25">
      <c r="A85" s="49"/>
      <c r="B85" s="50"/>
      <c r="C85" s="50"/>
      <c r="D85" s="50"/>
      <c r="E85" s="50"/>
      <c r="F85" s="50"/>
      <c r="G85" s="50"/>
      <c r="H85" s="50"/>
      <c r="J85" s="4"/>
      <c r="K85" s="4"/>
      <c r="L85" s="4"/>
      <c r="M85" s="4"/>
      <c r="N85" s="4"/>
      <c r="O85" s="4"/>
      <c r="P85" s="4"/>
      <c r="Q85" s="4"/>
      <c r="R85" s="4"/>
      <c r="S85" s="4"/>
    </row>
    <row r="86" spans="1:19" ht="21" customHeight="1" x14ac:dyDescent="0.25">
      <c r="A86" s="50"/>
      <c r="B86" s="50"/>
      <c r="C86" s="50"/>
      <c r="D86" s="50"/>
      <c r="E86" s="50"/>
      <c r="F86" s="50"/>
      <c r="G86" s="50"/>
      <c r="H86" s="50"/>
      <c r="J86" s="4"/>
      <c r="K86" s="4"/>
      <c r="L86" s="4"/>
      <c r="M86" s="4"/>
      <c r="N86" s="4"/>
      <c r="O86" s="4"/>
      <c r="P86" s="4"/>
      <c r="Q86" s="4"/>
      <c r="R86" s="4"/>
      <c r="S86" s="4"/>
    </row>
    <row r="87" spans="1:19" ht="24" customHeight="1" x14ac:dyDescent="0.25">
      <c r="A87" s="50"/>
      <c r="B87" s="50"/>
      <c r="C87" s="50"/>
      <c r="D87" s="50"/>
      <c r="E87" s="50"/>
      <c r="F87" s="50"/>
      <c r="G87" s="50"/>
      <c r="H87" s="50"/>
      <c r="J87" s="4"/>
      <c r="K87" s="4"/>
      <c r="L87" s="4"/>
      <c r="M87" s="4"/>
      <c r="N87" s="4"/>
      <c r="O87" s="4"/>
      <c r="P87" s="4"/>
      <c r="Q87" s="4"/>
      <c r="R87" s="4"/>
      <c r="S87" s="4"/>
    </row>
    <row r="88" spans="1:19" x14ac:dyDescent="0.25">
      <c r="A88" s="51" t="s">
        <v>75</v>
      </c>
      <c r="B88" s="52"/>
      <c r="C88" s="52"/>
      <c r="D88" s="52"/>
      <c r="E88" s="52"/>
      <c r="F88" s="52"/>
      <c r="G88" s="52"/>
      <c r="H88" s="52"/>
      <c r="J88" s="4"/>
      <c r="K88" s="4"/>
      <c r="L88" s="4"/>
      <c r="M88" s="4"/>
      <c r="N88" s="4"/>
      <c r="O88" s="4"/>
      <c r="P88" s="4"/>
      <c r="Q88" s="4"/>
      <c r="R88" s="4"/>
      <c r="S88" s="4"/>
    </row>
    <row r="89" spans="1:19" x14ac:dyDescent="0.25">
      <c r="A89" s="52"/>
      <c r="B89" s="52"/>
      <c r="C89" s="52"/>
      <c r="D89" s="52"/>
      <c r="E89" s="52"/>
      <c r="F89" s="52"/>
      <c r="G89" s="52"/>
      <c r="H89" s="52"/>
      <c r="J89" s="4"/>
      <c r="K89" s="4"/>
      <c r="L89" s="4"/>
      <c r="M89" s="4"/>
      <c r="N89" s="4"/>
      <c r="O89" s="4"/>
      <c r="P89" s="4"/>
      <c r="Q89" s="4"/>
      <c r="R89" s="4"/>
      <c r="S89" s="4"/>
    </row>
    <row r="90" spans="1:19" x14ac:dyDescent="0.25">
      <c r="A90" s="39" t="s">
        <v>0</v>
      </c>
      <c r="B90" s="119" t="s">
        <v>80</v>
      </c>
      <c r="C90" s="119"/>
      <c r="D90" s="119"/>
      <c r="E90" s="119"/>
      <c r="F90" s="119"/>
      <c r="G90" s="119"/>
      <c r="H90" s="119"/>
      <c r="J90" s="4"/>
      <c r="K90" s="4"/>
      <c r="L90" s="4"/>
      <c r="M90" s="4"/>
      <c r="N90" s="4"/>
      <c r="O90" s="4"/>
      <c r="P90" s="4"/>
      <c r="Q90" s="4"/>
      <c r="R90" s="4"/>
      <c r="S90" s="4"/>
    </row>
    <row r="91" spans="1:19" x14ac:dyDescent="0.25">
      <c r="A91" s="40"/>
      <c r="B91" s="120"/>
      <c r="C91" s="120"/>
      <c r="D91" s="120"/>
      <c r="E91" s="120"/>
      <c r="F91" s="120"/>
      <c r="G91" s="120"/>
      <c r="H91" s="120"/>
      <c r="J91" s="4"/>
      <c r="K91" s="4"/>
      <c r="L91" s="4"/>
      <c r="M91" s="4"/>
      <c r="N91" s="4"/>
      <c r="O91" s="4"/>
      <c r="P91" s="4"/>
      <c r="Q91" s="4"/>
      <c r="R91" s="4"/>
      <c r="S91" s="4"/>
    </row>
    <row r="92" spans="1:19" x14ac:dyDescent="0.25">
      <c r="A92" s="40"/>
      <c r="B92" s="120"/>
      <c r="C92" s="120"/>
      <c r="D92" s="120"/>
      <c r="E92" s="120"/>
      <c r="F92" s="120"/>
      <c r="G92" s="120"/>
      <c r="H92" s="120"/>
      <c r="J92" s="4"/>
      <c r="K92" s="4"/>
      <c r="L92" s="4"/>
      <c r="M92" s="4"/>
      <c r="N92" s="4"/>
      <c r="O92" s="4"/>
      <c r="P92" s="4"/>
      <c r="Q92" s="4"/>
      <c r="R92" s="4"/>
      <c r="S92" s="4"/>
    </row>
    <row r="93" spans="1:19" ht="31.5" customHeight="1" x14ac:dyDescent="0.25">
      <c r="A93" s="40"/>
      <c r="B93" s="120"/>
      <c r="C93" s="120"/>
      <c r="D93" s="120"/>
      <c r="E93" s="120"/>
      <c r="F93" s="120"/>
      <c r="G93" s="120"/>
      <c r="H93" s="120"/>
      <c r="J93" s="4"/>
      <c r="K93" s="4"/>
      <c r="L93" s="4"/>
      <c r="M93" s="4"/>
      <c r="N93" s="4"/>
      <c r="O93" s="4"/>
      <c r="P93" s="4"/>
      <c r="Q93" s="4"/>
      <c r="R93" s="4"/>
      <c r="S93" s="4"/>
    </row>
    <row r="94" spans="1:19" ht="37.5" customHeight="1" x14ac:dyDescent="0.25">
      <c r="A94" s="41"/>
      <c r="B94" s="121"/>
      <c r="C94" s="121"/>
      <c r="D94" s="121"/>
      <c r="E94" s="121"/>
      <c r="F94" s="121"/>
      <c r="G94" s="121"/>
      <c r="H94" s="121"/>
      <c r="J94" s="4"/>
      <c r="K94" s="4"/>
      <c r="L94" s="4"/>
      <c r="M94" s="4"/>
      <c r="N94" s="4"/>
      <c r="O94" s="4"/>
      <c r="P94" s="4"/>
      <c r="Q94" s="4"/>
      <c r="R94" s="4"/>
      <c r="S94" s="4"/>
    </row>
    <row r="95" spans="1:19" x14ac:dyDescent="0.25">
      <c r="J95" s="4"/>
      <c r="K95" s="4"/>
      <c r="L95" s="4"/>
      <c r="M95" s="4"/>
      <c r="N95" s="4"/>
      <c r="O95" s="4"/>
      <c r="P95" s="4"/>
      <c r="Q95" s="4"/>
      <c r="R95" s="4"/>
      <c r="S95" s="4"/>
    </row>
    <row r="96" spans="1:19" x14ac:dyDescent="0.25">
      <c r="J96" s="4"/>
      <c r="K96" s="4"/>
      <c r="L96" s="4"/>
      <c r="M96" s="4"/>
      <c r="N96" s="4"/>
      <c r="O96" s="4"/>
      <c r="P96" s="4"/>
      <c r="Q96" s="4"/>
      <c r="R96" s="4"/>
      <c r="S96" s="4"/>
    </row>
    <row r="97" spans="10:19" x14ac:dyDescent="0.25">
      <c r="J97" s="4"/>
      <c r="K97" s="4"/>
      <c r="L97" s="4"/>
      <c r="M97" s="4"/>
      <c r="N97" s="4"/>
      <c r="O97" s="4"/>
      <c r="P97" s="4"/>
      <c r="Q97" s="4"/>
      <c r="R97" s="4"/>
      <c r="S97" s="4"/>
    </row>
    <row r="98" spans="10:19" x14ac:dyDescent="0.25">
      <c r="J98" s="4"/>
      <c r="K98" s="4"/>
      <c r="L98" s="4"/>
      <c r="M98" s="4"/>
      <c r="N98" s="4"/>
      <c r="O98" s="4"/>
      <c r="P98" s="4"/>
      <c r="Q98" s="4"/>
      <c r="R98" s="4"/>
      <c r="S98" s="4"/>
    </row>
  </sheetData>
  <mergeCells count="76">
    <mergeCell ref="A18:E18"/>
    <mergeCell ref="F18:H18"/>
    <mergeCell ref="A7:H8"/>
    <mergeCell ref="A9:H9"/>
    <mergeCell ref="A10:H10"/>
    <mergeCell ref="A11:H11"/>
    <mergeCell ref="A12:H12"/>
    <mergeCell ref="A13:D13"/>
    <mergeCell ref="E13:H13"/>
    <mergeCell ref="A14:H14"/>
    <mergeCell ref="A15:H15"/>
    <mergeCell ref="A16:C17"/>
    <mergeCell ref="D16:H16"/>
    <mergeCell ref="F17:H17"/>
    <mergeCell ref="A19:C19"/>
    <mergeCell ref="F19:H19"/>
    <mergeCell ref="I19:I23"/>
    <mergeCell ref="A20:C20"/>
    <mergeCell ref="F20:H20"/>
    <mergeCell ref="A21:C21"/>
    <mergeCell ref="F22:H22"/>
    <mergeCell ref="A22:C22"/>
    <mergeCell ref="A23:C23"/>
    <mergeCell ref="F21:H21"/>
    <mergeCell ref="A31:C31"/>
    <mergeCell ref="F31:H31"/>
    <mergeCell ref="F23:H23"/>
    <mergeCell ref="A24:F24"/>
    <mergeCell ref="A25:E25"/>
    <mergeCell ref="F25:H25"/>
    <mergeCell ref="A28:D28"/>
    <mergeCell ref="F28:H28"/>
    <mergeCell ref="A29:D29"/>
    <mergeCell ref="F29:H29"/>
    <mergeCell ref="A30:E30"/>
    <mergeCell ref="E26:E27"/>
    <mergeCell ref="F26:H27"/>
    <mergeCell ref="A26:D27"/>
    <mergeCell ref="A36:F36"/>
    <mergeCell ref="A37:E37"/>
    <mergeCell ref="F32:H33"/>
    <mergeCell ref="E32:E33"/>
    <mergeCell ref="D32:D33"/>
    <mergeCell ref="A32:C33"/>
    <mergeCell ref="F34:H35"/>
    <mergeCell ref="E34:E35"/>
    <mergeCell ref="D34:D35"/>
    <mergeCell ref="A34:C35"/>
    <mergeCell ref="A38:C38"/>
    <mergeCell ref="F38:H38"/>
    <mergeCell ref="A39:C39"/>
    <mergeCell ref="F39:H39"/>
    <mergeCell ref="A40:C40"/>
    <mergeCell ref="F40:H40"/>
    <mergeCell ref="A47:C47"/>
    <mergeCell ref="D47:E47"/>
    <mergeCell ref="F47:H47"/>
    <mergeCell ref="A41:C41"/>
    <mergeCell ref="F42:H42"/>
    <mergeCell ref="A42:C42"/>
    <mergeCell ref="A43:C43"/>
    <mergeCell ref="F43:H43"/>
    <mergeCell ref="F41:H41"/>
    <mergeCell ref="A44:F44"/>
    <mergeCell ref="A45:E45"/>
    <mergeCell ref="A46:C46"/>
    <mergeCell ref="D46:E46"/>
    <mergeCell ref="F46:H46"/>
    <mergeCell ref="A90:A94"/>
    <mergeCell ref="B90:H94"/>
    <mergeCell ref="A48:F48"/>
    <mergeCell ref="A49:F49"/>
    <mergeCell ref="A50:G50"/>
    <mergeCell ref="A51:H72"/>
    <mergeCell ref="A73:H87"/>
    <mergeCell ref="A88:H89"/>
  </mergeCells>
  <printOptions horizontalCentered="1"/>
  <pageMargins left="0" right="0" top="0" bottom="0" header="0.31496062992125984" footer="0.39370078740157483"/>
  <pageSetup scale="45" fitToHeight="6" orientation="portrait" r:id="rId1"/>
  <rowBreaks count="2" manualBreakCount="2">
    <brk id="29" max="7" man="1"/>
    <brk id="35" max="7"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SC (2)</vt:lpstr>
      <vt:lpstr>'SC (2)'!Área_de_impresión</vt:lpstr>
      <vt:lpstr>'SC (2)'!Títulos_a_imprimir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ROSALBA GUZMAN GUZMAN</dc:creator>
  <cp:lastModifiedBy>KELLY JOHANNA SERRANO</cp:lastModifiedBy>
  <cp:lastPrinted>2019-01-31T21:19:23Z</cp:lastPrinted>
  <dcterms:created xsi:type="dcterms:W3CDTF">2018-01-22T13:07:23Z</dcterms:created>
  <dcterms:modified xsi:type="dcterms:W3CDTF">2019-04-09T20:43:09Z</dcterms:modified>
</cp:coreProperties>
</file>